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4"/>
  </bookViews>
  <sheets>
    <sheet name="Привоз" sheetId="1" r:id="rId1"/>
    <sheet name="Вывоз" sheetId="2" r:id="rId2"/>
    <sheet name="Оборот" sheetId="3" r:id="rId3"/>
    <sheet name="На одном листе" sheetId="4" state="hidden" r:id="rId4"/>
    <sheet name="Графики" sheetId="5" r:id="rId5"/>
    <sheet name="На сайт" sheetId="6" r:id="rId6"/>
  </sheets>
  <definedNames>
    <definedName name="_xlnm.Print_Area" localSheetId="1">'Вывоз'!$A$1:$T$34</definedName>
    <definedName name="_xlnm.Print_Area" localSheetId="4">'Графики'!$A$1:$T$26</definedName>
    <definedName name="_xlnm.Print_Area" localSheetId="5">'На сайт'!$A$1:$M$21</definedName>
    <definedName name="_xlnm.Print_Area" localSheetId="2">'Оборот'!$A$1:$T$34</definedName>
    <definedName name="_xlnm.Print_Area" localSheetId="0">'Привоз'!$A$1:$T$34</definedName>
  </definedNames>
  <calcPr fullCalcOnLoad="1"/>
</workbook>
</file>

<file path=xl/sharedStrings.xml><?xml version="1.0" encoding="utf-8"?>
<sst xmlns="http://schemas.openxmlformats.org/spreadsheetml/2006/main" count="259" uniqueCount="74">
  <si>
    <t>Беломорскому участку</t>
  </si>
  <si>
    <t>Русско-Прусскому участку</t>
  </si>
  <si>
    <t>Балтийскому участку</t>
  </si>
  <si>
    <t>Русско-Австрийскому участку</t>
  </si>
  <si>
    <t>Русско-Румынскому участку</t>
  </si>
  <si>
    <t>Черноморскому участку</t>
  </si>
  <si>
    <t>Азовскому участку</t>
  </si>
  <si>
    <t>Ладожскому озеру</t>
  </si>
  <si>
    <t>Сухопутной границе</t>
  </si>
  <si>
    <t>III. По Азиатской границе</t>
  </si>
  <si>
    <t>I. По Европейской границе</t>
  </si>
  <si>
    <t>Русско-Турецкому участку</t>
  </si>
  <si>
    <t>Закаспийский таможенный округ мор.</t>
  </si>
  <si>
    <t>Анстраханской таможне</t>
  </si>
  <si>
    <t>Каспийско-Кавказскому участку</t>
  </si>
  <si>
    <t>Русско-Персидскому участку</t>
  </si>
  <si>
    <t>Русско-Персидской границе</t>
  </si>
  <si>
    <t>Русско-Афганскому участку</t>
  </si>
  <si>
    <t>Русско-Китайскому участку</t>
  </si>
  <si>
    <t>Семипалатинскому таможенному округу</t>
  </si>
  <si>
    <t>Усинскому округу</t>
  </si>
  <si>
    <t>Через Кяхту</t>
  </si>
  <si>
    <t>Сибирским таможням</t>
  </si>
  <si>
    <t>Иркутской таможне</t>
  </si>
  <si>
    <t>К устью рек Енисея и Оби</t>
  </si>
  <si>
    <t>Граница</t>
  </si>
  <si>
    <t>Приморской области</t>
  </si>
  <si>
    <t>№</t>
  </si>
  <si>
    <t>ВЫВОЗ</t>
  </si>
  <si>
    <t>ПРИВОЗ</t>
  </si>
  <si>
    <t>ОБОРОТ</t>
  </si>
  <si>
    <t>Астраханской таможне</t>
  </si>
  <si>
    <t>Итого привоз</t>
  </si>
  <si>
    <t>среднее за 5 лет
1897-1901</t>
  </si>
  <si>
    <t>среднее за 5 лет
1902-1906</t>
  </si>
  <si>
    <t>среднее за 5 лет
1907-1911</t>
  </si>
  <si>
    <t>По сухопутной таможне Приамурского края</t>
  </si>
  <si>
    <t>Итого вывоз</t>
  </si>
  <si>
    <t>II. По Финляндской границе</t>
  </si>
  <si>
    <t>Итого оборот</t>
  </si>
  <si>
    <t>Привоз в тыс.руб.</t>
  </si>
  <si>
    <t>ИТОГО ПРИВОЗ</t>
  </si>
  <si>
    <t>ИТОГО ВЫВОЗ</t>
  </si>
  <si>
    <t>Вывоз в тыс.руб.</t>
  </si>
  <si>
    <t>Оборот в тыс.руб.</t>
  </si>
  <si>
    <t>Внешняя торговля России по сухопутным и морским таможенным участкам 
за период 1897-1914 годов</t>
  </si>
  <si>
    <t>ИТОГО ОБОРОТ</t>
  </si>
  <si>
    <t>Закаспийский таможенный 
округ мор.</t>
  </si>
  <si>
    <t>Приморской области
(портам Тихого океана)</t>
  </si>
  <si>
    <t>Русско-Китайскому участку
(Западно-Китайской сухопутной границе)</t>
  </si>
  <si>
    <t>По сухопутной таможне Приамур-ского края (Восточно-Китайской сухопутной границе)</t>
  </si>
  <si>
    <t>По Европейской границе</t>
  </si>
  <si>
    <t xml:space="preserve">I. </t>
  </si>
  <si>
    <t>По Финляндской границе</t>
  </si>
  <si>
    <t xml:space="preserve">II. </t>
  </si>
  <si>
    <t>По Азиатской границе</t>
  </si>
  <si>
    <t xml:space="preserve">III. </t>
  </si>
  <si>
    <t>тыс.руб.</t>
  </si>
  <si>
    <t>Доля привоза в обороте торговли</t>
  </si>
  <si>
    <t>Доля вывоза в оборте торговли</t>
  </si>
  <si>
    <t>Доля привоза по Азиатской гр.</t>
  </si>
  <si>
    <t>Доля привоза по Финляндской гр.</t>
  </si>
  <si>
    <t>Доля привоза по Европейской гр.</t>
  </si>
  <si>
    <t>Доля вывоза по Европейской гр.</t>
  </si>
  <si>
    <t>Доля вывоза по Финляндской гр.</t>
  </si>
  <si>
    <t>Доля вывоза по Азиатской гр.</t>
  </si>
  <si>
    <t>Всего</t>
  </si>
  <si>
    <t>Европ.
граница</t>
  </si>
  <si>
    <t>Фин.
граница</t>
  </si>
  <si>
    <t>Азиатск.
граница</t>
  </si>
  <si>
    <t>Год</t>
  </si>
  <si>
    <t>ВЫВОЗ
в тыс.руб.</t>
  </si>
  <si>
    <t>ОБОРОТ
в тыс.руб.</t>
  </si>
  <si>
    <t>ПРИВОЗ
в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</si>
</sst>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9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indent="2"/>
    </xf>
    <xf numFmtId="3" fontId="45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47" fillId="8" borderId="1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46" fillId="0" borderId="19" xfId="0" applyFont="1" applyBorder="1" applyAlignment="1">
      <alignment horizontal="left" indent="2"/>
    </xf>
    <xf numFmtId="0" fontId="46" fillId="0" borderId="19" xfId="0" applyFont="1" applyBorder="1" applyAlignment="1">
      <alignment horizontal="left" wrapText="1" indent="2"/>
    </xf>
    <xf numFmtId="0" fontId="46" fillId="0" borderId="20" xfId="0" applyFont="1" applyBorder="1" applyAlignment="1">
      <alignment horizontal="left" wrapText="1" indent="2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46" fillId="0" borderId="20" xfId="0" applyFont="1" applyBorder="1" applyAlignment="1">
      <alignment horizontal="left" indent="2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3" fontId="45" fillId="33" borderId="17" xfId="0" applyNumberFormat="1" applyFont="1" applyFill="1" applyBorder="1" applyAlignment="1">
      <alignment vertical="center"/>
    </xf>
    <xf numFmtId="3" fontId="45" fillId="33" borderId="15" xfId="0" applyNumberFormat="1" applyFont="1" applyFill="1" applyBorder="1" applyAlignment="1">
      <alignment vertical="center"/>
    </xf>
    <xf numFmtId="3" fontId="45" fillId="33" borderId="16" xfId="0" applyNumberFormat="1" applyFont="1" applyFill="1" applyBorder="1" applyAlignment="1">
      <alignment vertical="center"/>
    </xf>
    <xf numFmtId="3" fontId="45" fillId="0" borderId="23" xfId="0" applyNumberFormat="1" applyFont="1" applyBorder="1" applyAlignment="1">
      <alignment horizontal="right" vertical="center"/>
    </xf>
    <xf numFmtId="3" fontId="45" fillId="0" borderId="24" xfId="0" applyNumberFormat="1" applyFont="1" applyBorder="1" applyAlignment="1">
      <alignment horizontal="right" vertical="center"/>
    </xf>
    <xf numFmtId="3" fontId="45" fillId="0" borderId="22" xfId="0" applyNumberFormat="1" applyFont="1" applyBorder="1" applyAlignment="1">
      <alignment horizontal="right" vertical="center"/>
    </xf>
    <xf numFmtId="3" fontId="46" fillId="0" borderId="25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3" fontId="46" fillId="0" borderId="19" xfId="0" applyNumberFormat="1" applyFont="1" applyBorder="1" applyAlignment="1">
      <alignment horizontal="right" vertical="center"/>
    </xf>
    <xf numFmtId="3" fontId="46" fillId="0" borderId="26" xfId="0" applyNumberFormat="1" applyFont="1" applyBorder="1" applyAlignment="1">
      <alignment horizontal="right" vertical="center"/>
    </xf>
    <xf numFmtId="3" fontId="46" fillId="0" borderId="27" xfId="0" applyNumberFormat="1" applyFont="1" applyBorder="1" applyAlignment="1">
      <alignment horizontal="right" vertical="center"/>
    </xf>
    <xf numFmtId="3" fontId="46" fillId="0" borderId="20" xfId="0" applyNumberFormat="1" applyFont="1" applyBorder="1" applyAlignment="1">
      <alignment horizontal="right" vertical="center"/>
    </xf>
    <xf numFmtId="3" fontId="45" fillId="0" borderId="28" xfId="0" applyNumberFormat="1" applyFont="1" applyBorder="1" applyAlignment="1">
      <alignment horizontal="right" vertical="center"/>
    </xf>
    <xf numFmtId="3" fontId="45" fillId="0" borderId="29" xfId="0" applyNumberFormat="1" applyFont="1" applyBorder="1" applyAlignment="1">
      <alignment horizontal="right" vertical="center"/>
    </xf>
    <xf numFmtId="3" fontId="45" fillId="0" borderId="18" xfId="0" applyNumberFormat="1" applyFont="1" applyBorder="1" applyAlignment="1">
      <alignment horizontal="right" vertical="center"/>
    </xf>
    <xf numFmtId="3" fontId="45" fillId="0" borderId="25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3" fontId="45" fillId="0" borderId="19" xfId="0" applyNumberFormat="1" applyFont="1" applyBorder="1" applyAlignment="1">
      <alignment horizontal="right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/>
    </xf>
    <xf numFmtId="3" fontId="46" fillId="0" borderId="32" xfId="0" applyNumberFormat="1" applyFont="1" applyBorder="1" applyAlignment="1">
      <alignment/>
    </xf>
    <xf numFmtId="3" fontId="46" fillId="0" borderId="33" xfId="0" applyNumberFormat="1" applyFont="1" applyBorder="1" applyAlignment="1">
      <alignment/>
    </xf>
    <xf numFmtId="3" fontId="46" fillId="0" borderId="31" xfId="0" applyNumberFormat="1" applyFont="1" applyBorder="1" applyAlignment="1">
      <alignment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7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/>
    </xf>
    <xf numFmtId="3" fontId="46" fillId="0" borderId="40" xfId="0" applyNumberFormat="1" applyFont="1" applyBorder="1" applyAlignment="1">
      <alignment/>
    </xf>
    <xf numFmtId="3" fontId="46" fillId="0" borderId="41" xfId="0" applyNumberFormat="1" applyFont="1" applyBorder="1" applyAlignment="1">
      <alignment/>
    </xf>
    <xf numFmtId="3" fontId="46" fillId="0" borderId="39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46" fillId="0" borderId="32" xfId="0" applyNumberFormat="1" applyFont="1" applyBorder="1" applyAlignment="1">
      <alignment/>
    </xf>
    <xf numFmtId="4" fontId="46" fillId="0" borderId="36" xfId="0" applyNumberFormat="1" applyFont="1" applyBorder="1" applyAlignment="1">
      <alignment/>
    </xf>
    <xf numFmtId="4" fontId="46" fillId="0" borderId="40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6" fillId="0" borderId="33" xfId="0" applyNumberFormat="1" applyFont="1" applyBorder="1" applyAlignment="1">
      <alignment/>
    </xf>
    <xf numFmtId="4" fontId="46" fillId="0" borderId="31" xfId="0" applyNumberFormat="1" applyFont="1" applyBorder="1" applyAlignment="1">
      <alignment/>
    </xf>
    <xf numFmtId="4" fontId="46" fillId="0" borderId="37" xfId="0" applyNumberFormat="1" applyFont="1" applyBorder="1" applyAlignment="1">
      <alignment/>
    </xf>
    <xf numFmtId="4" fontId="46" fillId="0" borderId="35" xfId="0" applyNumberFormat="1" applyFont="1" applyBorder="1" applyAlignment="1">
      <alignment/>
    </xf>
    <xf numFmtId="4" fontId="46" fillId="0" borderId="41" xfId="0" applyNumberFormat="1" applyFont="1" applyBorder="1" applyAlignment="1">
      <alignment/>
    </xf>
    <xf numFmtId="4" fontId="46" fillId="0" borderId="39" xfId="0" applyNumberFormat="1" applyFont="1" applyBorder="1" applyAlignment="1">
      <alignment/>
    </xf>
    <xf numFmtId="0" fontId="46" fillId="0" borderId="27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164" fontId="46" fillId="0" borderId="30" xfId="0" applyNumberFormat="1" applyFont="1" applyBorder="1" applyAlignment="1">
      <alignment/>
    </xf>
    <xf numFmtId="164" fontId="46" fillId="0" borderId="33" xfId="0" applyNumberFormat="1" applyFont="1" applyBorder="1" applyAlignment="1">
      <alignment/>
    </xf>
    <xf numFmtId="164" fontId="46" fillId="0" borderId="31" xfId="0" applyNumberFormat="1" applyFont="1" applyBorder="1" applyAlignment="1">
      <alignment/>
    </xf>
    <xf numFmtId="0" fontId="46" fillId="0" borderId="43" xfId="0" applyFont="1" applyBorder="1" applyAlignment="1">
      <alignment horizontal="center" vertical="center"/>
    </xf>
    <xf numFmtId="164" fontId="46" fillId="0" borderId="34" xfId="0" applyNumberFormat="1" applyFont="1" applyBorder="1" applyAlignment="1">
      <alignment/>
    </xf>
    <xf numFmtId="164" fontId="46" fillId="0" borderId="37" xfId="0" applyNumberFormat="1" applyFont="1" applyBorder="1" applyAlignment="1">
      <alignment/>
    </xf>
    <xf numFmtId="164" fontId="46" fillId="0" borderId="35" xfId="0" applyNumberFormat="1" applyFont="1" applyBorder="1" applyAlignment="1">
      <alignment/>
    </xf>
    <xf numFmtId="0" fontId="46" fillId="0" borderId="44" xfId="0" applyFont="1" applyBorder="1" applyAlignment="1">
      <alignment horizontal="center" vertical="center"/>
    </xf>
    <xf numFmtId="164" fontId="46" fillId="0" borderId="38" xfId="0" applyNumberFormat="1" applyFont="1" applyBorder="1" applyAlignment="1">
      <alignment/>
    </xf>
    <xf numFmtId="164" fontId="46" fillId="0" borderId="41" xfId="0" applyNumberFormat="1" applyFont="1" applyBorder="1" applyAlignment="1">
      <alignment/>
    </xf>
    <xf numFmtId="164" fontId="46" fillId="0" borderId="39" xfId="0" applyNumberFormat="1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5" fillId="33" borderId="45" xfId="0" applyFont="1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50" fillId="0" borderId="47" xfId="0" applyFont="1" applyBorder="1" applyAlignment="1">
      <alignment horizontal="right" vertical="center" wrapText="1"/>
    </xf>
    <xf numFmtId="0" fontId="50" fillId="0" borderId="47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1" xfId="0" applyFont="1" applyBorder="1" applyAlignment="1">
      <alignment horizontal="center" wrapText="1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2"/>
          <c:w val="0.959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Графики!$A$4</c:f>
              <c:strCache>
                <c:ptCount val="1"/>
                <c:pt idx="0">
                  <c:v>ПРИВОЗ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Графики!$C$4:$T$4</c:f>
              <c:numCache/>
            </c:numRef>
          </c:val>
        </c:ser>
        <c:ser>
          <c:idx val="1"/>
          <c:order val="1"/>
          <c:tx>
            <c:strRef>
              <c:f>Графики!$A$8</c:f>
              <c:strCache>
                <c:ptCount val="1"/>
                <c:pt idx="0">
                  <c:v>ВЫВОЗ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Графики!$C$8:$T$8</c:f>
              <c:numCache/>
            </c:numRef>
          </c:val>
        </c:ser>
        <c:overlap val="100"/>
        <c:gapWidth val="25"/>
        <c:axId val="52302623"/>
        <c:axId val="961560"/>
      </c:barChart>
      <c:lineChart>
        <c:grouping val="standard"/>
        <c:varyColors val="0"/>
        <c:ser>
          <c:idx val="2"/>
          <c:order val="2"/>
          <c:tx>
            <c:strRef>
              <c:f>Графики!$A$12</c:f>
              <c:strCache>
                <c:ptCount val="1"/>
                <c:pt idx="0">
                  <c:v>ОБОРОТ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Графики!$C$3:$T$3</c:f>
              <c:numCache/>
            </c:numRef>
          </c:cat>
          <c:val>
            <c:numRef>
              <c:f>Графики!$C$12:$T$12</c:f>
              <c:numCache/>
            </c:numRef>
          </c:val>
          <c:smooth val="0"/>
        </c:ser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  <c:max val="30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5230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275"/>
          <c:y val="0.02475"/>
          <c:w val="0.1485"/>
          <c:h val="0.2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2"/>
          <c:w val="0.959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v>Европейская гр.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Графики!$C$5:$T$5</c:f>
              <c:numCache/>
            </c:numRef>
          </c:val>
        </c:ser>
        <c:ser>
          <c:idx val="1"/>
          <c:order val="1"/>
          <c:tx>
            <c:v>Азиатская гр.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Графики!$C$7:$T$7</c:f>
              <c:numCache/>
            </c:numRef>
          </c:val>
        </c:ser>
        <c:ser>
          <c:idx val="3"/>
          <c:order val="2"/>
          <c:tx>
            <c:v>Финляндская гр.</c:v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Графики!$C$6:$T$6</c:f>
              <c:numCache/>
            </c:numRef>
          </c:val>
        </c:ser>
        <c:overlap val="100"/>
        <c:gapWidth val="30"/>
        <c:axId val="8654041"/>
        <c:axId val="10777506"/>
      </c:barChart>
      <c:lineChart>
        <c:grouping val="standard"/>
        <c:varyColors val="0"/>
        <c:ser>
          <c:idx val="2"/>
          <c:order val="3"/>
          <c:tx>
            <c:strRef>
              <c:f>Графики!$A$4</c:f>
              <c:strCache>
                <c:ptCount val="1"/>
                <c:pt idx="0">
                  <c:v>ПРИВОЗ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Графики!$C$3:$T$3</c:f>
              <c:numCache/>
            </c:numRef>
          </c:cat>
          <c:val>
            <c:numRef>
              <c:f>Графики!$C$4:$T$4</c:f>
              <c:numCache/>
            </c:numRef>
          </c:val>
          <c:smooth val="0"/>
        </c:ser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  <c:max val="14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865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6"/>
          <c:y val="0.033"/>
          <c:w val="0.399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2"/>
          <c:w val="0.959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v>Европейская гр.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Графики!$C$9:$T$9</c:f>
              <c:numCache/>
            </c:numRef>
          </c:val>
        </c:ser>
        <c:ser>
          <c:idx val="1"/>
          <c:order val="1"/>
          <c:tx>
            <c:v>Азиатская гр.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Графики!$C$11:$T$11</c:f>
              <c:numCache/>
            </c:numRef>
          </c:val>
        </c:ser>
        <c:ser>
          <c:idx val="3"/>
          <c:order val="2"/>
          <c:tx>
            <c:v>Финляндская гр.</c:v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Графики!$C$3:$T$3</c:f>
              <c:numCache/>
            </c:numRef>
          </c:cat>
          <c:val>
            <c:numRef>
              <c:f>Графики!$C$10:$T$10</c:f>
              <c:numCache/>
            </c:numRef>
          </c:val>
        </c:ser>
        <c:overlap val="100"/>
        <c:gapWidth val="30"/>
        <c:axId val="29888691"/>
        <c:axId val="562764"/>
      </c:barChart>
      <c:lineChart>
        <c:grouping val="standard"/>
        <c:varyColors val="0"/>
        <c:ser>
          <c:idx val="2"/>
          <c:order val="3"/>
          <c:tx>
            <c:strRef>
              <c:f>Графики!$A$8</c:f>
              <c:strCache>
                <c:ptCount val="1"/>
                <c:pt idx="0">
                  <c:v>ВЫВОЗ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Графики!$C$3:$T$3</c:f>
              <c:numCache/>
            </c:numRef>
          </c:cat>
          <c:val>
            <c:numRef>
              <c:f>Графики!$C$8:$T$8</c:f>
              <c:numCache/>
            </c:numRef>
          </c:val>
          <c:smooth val="0"/>
        </c:ser>
        <c:axId val="29888691"/>
        <c:axId val="562764"/>
      </c:line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  <c:max val="16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988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6"/>
          <c:y val="0.033"/>
          <c:w val="0.393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0.7015</cdr:y>
    </cdr:from>
    <cdr:to>
      <cdr:x>0.09675</cdr:x>
      <cdr:y>0.74625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4860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44%</a:t>
          </a:r>
        </a:p>
      </cdr:txBody>
    </cdr:sp>
  </cdr:relSizeAnchor>
  <cdr:relSizeAnchor xmlns:cdr="http://schemas.openxmlformats.org/drawingml/2006/chartDrawing">
    <cdr:from>
      <cdr:x>0.067</cdr:x>
      <cdr:y>0.7015</cdr:y>
    </cdr:from>
    <cdr:to>
      <cdr:x>0.15225</cdr:x>
      <cdr:y>0.74625</cdr:y>
    </cdr:to>
    <cdr:sp>
      <cdr:nvSpPr>
        <cdr:cNvPr id="2" name="TextBox 1"/>
        <cdr:cNvSpPr txBox="1">
          <a:spLocks noChangeArrowheads="1"/>
        </cdr:cNvSpPr>
      </cdr:nvSpPr>
      <cdr:spPr>
        <a:xfrm>
          <a:off x="390525" y="24860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46%</a:t>
          </a:r>
        </a:p>
      </cdr:txBody>
    </cdr:sp>
  </cdr:relSizeAnchor>
  <cdr:relSizeAnchor xmlns:cdr="http://schemas.openxmlformats.org/drawingml/2006/chartDrawing">
    <cdr:from>
      <cdr:x>0.11875</cdr:x>
      <cdr:y>0.7015</cdr:y>
    </cdr:from>
    <cdr:to>
      <cdr:x>0.205</cdr:x>
      <cdr:y>0.74625</cdr:y>
    </cdr:to>
    <cdr:sp>
      <cdr:nvSpPr>
        <cdr:cNvPr id="3" name="TextBox 1"/>
        <cdr:cNvSpPr txBox="1">
          <a:spLocks noChangeArrowheads="1"/>
        </cdr:cNvSpPr>
      </cdr:nvSpPr>
      <cdr:spPr>
        <a:xfrm>
          <a:off x="69532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51%</a:t>
          </a:r>
        </a:p>
      </cdr:txBody>
    </cdr:sp>
  </cdr:relSizeAnchor>
  <cdr:relSizeAnchor xmlns:cdr="http://schemas.openxmlformats.org/drawingml/2006/chartDrawing">
    <cdr:from>
      <cdr:x>0.1705</cdr:x>
      <cdr:y>0.7015</cdr:y>
    </cdr:from>
    <cdr:to>
      <cdr:x>0.25675</cdr:x>
      <cdr:y>0.74625</cdr:y>
    </cdr:to>
    <cdr:sp>
      <cdr:nvSpPr>
        <cdr:cNvPr id="4" name="TextBox 1"/>
        <cdr:cNvSpPr txBox="1">
          <a:spLocks noChangeArrowheads="1"/>
        </cdr:cNvSpPr>
      </cdr:nvSpPr>
      <cdr:spPr>
        <a:xfrm>
          <a:off x="1009650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47%</a:t>
          </a:r>
        </a:p>
      </cdr:txBody>
    </cdr:sp>
  </cdr:relSizeAnchor>
  <cdr:relSizeAnchor xmlns:cdr="http://schemas.openxmlformats.org/drawingml/2006/chartDrawing">
    <cdr:from>
      <cdr:x>0.22325</cdr:x>
      <cdr:y>0.7015</cdr:y>
    </cdr:from>
    <cdr:to>
      <cdr:x>0.3095</cdr:x>
      <cdr:y>0.74625</cdr:y>
    </cdr:to>
    <cdr:sp>
      <cdr:nvSpPr>
        <cdr:cNvPr id="5" name="TextBox 1"/>
        <cdr:cNvSpPr txBox="1">
          <a:spLocks noChangeArrowheads="1"/>
        </cdr:cNvSpPr>
      </cdr:nvSpPr>
      <cdr:spPr>
        <a:xfrm>
          <a:off x="1314450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44%</a:t>
          </a:r>
        </a:p>
      </cdr:txBody>
    </cdr:sp>
  </cdr:relSizeAnchor>
  <cdr:relSizeAnchor xmlns:cdr="http://schemas.openxmlformats.org/drawingml/2006/chartDrawing">
    <cdr:from>
      <cdr:x>0.279</cdr:x>
      <cdr:y>0.7015</cdr:y>
    </cdr:from>
    <cdr:to>
      <cdr:x>0.36525</cdr:x>
      <cdr:y>0.74625</cdr:y>
    </cdr:to>
    <cdr:sp>
      <cdr:nvSpPr>
        <cdr:cNvPr id="6" name="TextBox 1"/>
        <cdr:cNvSpPr txBox="1">
          <a:spLocks noChangeArrowheads="1"/>
        </cdr:cNvSpPr>
      </cdr:nvSpPr>
      <cdr:spPr>
        <a:xfrm>
          <a:off x="164782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41%</a:t>
          </a:r>
        </a:p>
      </cdr:txBody>
    </cdr:sp>
  </cdr:relSizeAnchor>
  <cdr:relSizeAnchor xmlns:cdr="http://schemas.openxmlformats.org/drawingml/2006/chartDrawing">
    <cdr:from>
      <cdr:x>0.33275</cdr:x>
      <cdr:y>0.7015</cdr:y>
    </cdr:from>
    <cdr:to>
      <cdr:x>0.419</cdr:x>
      <cdr:y>0.74625</cdr:y>
    </cdr:to>
    <cdr:sp>
      <cdr:nvSpPr>
        <cdr:cNvPr id="7" name="TextBox 1"/>
        <cdr:cNvSpPr txBox="1">
          <a:spLocks noChangeArrowheads="1"/>
        </cdr:cNvSpPr>
      </cdr:nvSpPr>
      <cdr:spPr>
        <a:xfrm>
          <a:off x="1962150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41%</a:t>
          </a:r>
        </a:p>
      </cdr:txBody>
    </cdr:sp>
  </cdr:relSizeAnchor>
  <cdr:relSizeAnchor xmlns:cdr="http://schemas.openxmlformats.org/drawingml/2006/chartDrawing">
    <cdr:from>
      <cdr:x>0.38725</cdr:x>
      <cdr:y>0.7015</cdr:y>
    </cdr:from>
    <cdr:to>
      <cdr:x>0.47275</cdr:x>
      <cdr:y>0.74625</cdr:y>
    </cdr:to>
    <cdr:sp>
      <cdr:nvSpPr>
        <cdr:cNvPr id="8" name="TextBox 1"/>
        <cdr:cNvSpPr txBox="1">
          <a:spLocks noChangeArrowheads="1"/>
        </cdr:cNvSpPr>
      </cdr:nvSpPr>
      <cdr:spPr>
        <a:xfrm>
          <a:off x="2286000" y="24860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39%</a:t>
          </a:r>
        </a:p>
      </cdr:txBody>
    </cdr:sp>
  </cdr:relSizeAnchor>
  <cdr:relSizeAnchor xmlns:cdr="http://schemas.openxmlformats.org/drawingml/2006/chartDrawing">
    <cdr:from>
      <cdr:x>0.439</cdr:x>
      <cdr:y>0.7015</cdr:y>
    </cdr:from>
    <cdr:to>
      <cdr:x>0.5255</cdr:x>
      <cdr:y>0.74625</cdr:y>
    </cdr:to>
    <cdr:sp>
      <cdr:nvSpPr>
        <cdr:cNvPr id="9" name="TextBox 1"/>
        <cdr:cNvSpPr txBox="1">
          <a:spLocks noChangeArrowheads="1"/>
        </cdr:cNvSpPr>
      </cdr:nvSpPr>
      <cdr:spPr>
        <a:xfrm>
          <a:off x="260032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37%</a:t>
          </a:r>
        </a:p>
      </cdr:txBody>
    </cdr:sp>
  </cdr:relSizeAnchor>
  <cdr:relSizeAnchor xmlns:cdr="http://schemas.openxmlformats.org/drawingml/2006/chartDrawing">
    <cdr:from>
      <cdr:x>0.49175</cdr:x>
      <cdr:y>0.7015</cdr:y>
    </cdr:from>
    <cdr:to>
      <cdr:x>0.57825</cdr:x>
      <cdr:y>0.74625</cdr:y>
    </cdr:to>
    <cdr:sp>
      <cdr:nvSpPr>
        <cdr:cNvPr id="10" name="TextBox 1"/>
        <cdr:cNvSpPr txBox="1">
          <a:spLocks noChangeArrowheads="1"/>
        </cdr:cNvSpPr>
      </cdr:nvSpPr>
      <cdr:spPr>
        <a:xfrm>
          <a:off x="290512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42%</a:t>
          </a:r>
        </a:p>
      </cdr:txBody>
    </cdr:sp>
  </cdr:relSizeAnchor>
  <cdr:relSizeAnchor xmlns:cdr="http://schemas.openxmlformats.org/drawingml/2006/chartDrawing">
    <cdr:from>
      <cdr:x>0.5455</cdr:x>
      <cdr:y>0.7015</cdr:y>
    </cdr:from>
    <cdr:to>
      <cdr:x>0.632</cdr:x>
      <cdr:y>0.74625</cdr:y>
    </cdr:to>
    <cdr:sp>
      <cdr:nvSpPr>
        <cdr:cNvPr id="11" name="TextBox 1"/>
        <cdr:cNvSpPr txBox="1">
          <a:spLocks noChangeArrowheads="1"/>
        </cdr:cNvSpPr>
      </cdr:nvSpPr>
      <cdr:spPr>
        <a:xfrm>
          <a:off x="322897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45%</a:t>
          </a:r>
        </a:p>
      </cdr:txBody>
    </cdr:sp>
  </cdr:relSizeAnchor>
  <cdr:relSizeAnchor xmlns:cdr="http://schemas.openxmlformats.org/drawingml/2006/chartDrawing">
    <cdr:from>
      <cdr:x>0.59925</cdr:x>
      <cdr:y>0.7015</cdr:y>
    </cdr:from>
    <cdr:to>
      <cdr:x>0.68575</cdr:x>
      <cdr:y>0.74625</cdr:y>
    </cdr:to>
    <cdr:sp>
      <cdr:nvSpPr>
        <cdr:cNvPr id="12" name="TextBox 1"/>
        <cdr:cNvSpPr txBox="1">
          <a:spLocks noChangeArrowheads="1"/>
        </cdr:cNvSpPr>
      </cdr:nvSpPr>
      <cdr:spPr>
        <a:xfrm>
          <a:off x="3543300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48%</a:t>
          </a:r>
        </a:p>
      </cdr:txBody>
    </cdr:sp>
  </cdr:relSizeAnchor>
  <cdr:relSizeAnchor xmlns:cdr="http://schemas.openxmlformats.org/drawingml/2006/chartDrawing">
    <cdr:from>
      <cdr:x>0.652</cdr:x>
      <cdr:y>0.7015</cdr:y>
    </cdr:from>
    <cdr:to>
      <cdr:x>0.7385</cdr:x>
      <cdr:y>0.74625</cdr:y>
    </cdr:to>
    <cdr:sp>
      <cdr:nvSpPr>
        <cdr:cNvPr id="13" name="TextBox 1"/>
        <cdr:cNvSpPr txBox="1">
          <a:spLocks noChangeArrowheads="1"/>
        </cdr:cNvSpPr>
      </cdr:nvSpPr>
      <cdr:spPr>
        <a:xfrm>
          <a:off x="385762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39%</a:t>
          </a:r>
        </a:p>
      </cdr:txBody>
    </cdr:sp>
  </cdr:relSizeAnchor>
  <cdr:relSizeAnchor xmlns:cdr="http://schemas.openxmlformats.org/drawingml/2006/chartDrawing">
    <cdr:from>
      <cdr:x>0.70375</cdr:x>
      <cdr:y>0.7015</cdr:y>
    </cdr:from>
    <cdr:to>
      <cdr:x>0.79025</cdr:x>
      <cdr:y>0.74625</cdr:y>
    </cdr:to>
    <cdr:sp>
      <cdr:nvSpPr>
        <cdr:cNvPr id="14" name="TextBox 1"/>
        <cdr:cNvSpPr txBox="1">
          <a:spLocks noChangeArrowheads="1"/>
        </cdr:cNvSpPr>
      </cdr:nvSpPr>
      <cdr:spPr>
        <a:xfrm>
          <a:off x="416242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43%</a:t>
          </a:r>
        </a:p>
      </cdr:txBody>
    </cdr:sp>
  </cdr:relSizeAnchor>
  <cdr:relSizeAnchor xmlns:cdr="http://schemas.openxmlformats.org/drawingml/2006/chartDrawing">
    <cdr:from>
      <cdr:x>0.76325</cdr:x>
      <cdr:y>0.7015</cdr:y>
    </cdr:from>
    <cdr:to>
      <cdr:x>0.84975</cdr:x>
      <cdr:y>0.74625</cdr:y>
    </cdr:to>
    <cdr:sp>
      <cdr:nvSpPr>
        <cdr:cNvPr id="15" name="TextBox 1"/>
        <cdr:cNvSpPr txBox="1">
          <a:spLocks noChangeArrowheads="1"/>
        </cdr:cNvSpPr>
      </cdr:nvSpPr>
      <cdr:spPr>
        <a:xfrm>
          <a:off x="4514850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42%</a:t>
          </a:r>
        </a:p>
      </cdr:txBody>
    </cdr:sp>
  </cdr:relSizeAnchor>
  <cdr:relSizeAnchor xmlns:cdr="http://schemas.openxmlformats.org/drawingml/2006/chartDrawing">
    <cdr:from>
      <cdr:x>0.81525</cdr:x>
      <cdr:y>0.7015</cdr:y>
    </cdr:from>
    <cdr:to>
      <cdr:x>0.9015</cdr:x>
      <cdr:y>0.74625</cdr:y>
    </cdr:to>
    <cdr:sp>
      <cdr:nvSpPr>
        <cdr:cNvPr id="16" name="TextBox 1"/>
        <cdr:cNvSpPr txBox="1">
          <a:spLocks noChangeArrowheads="1"/>
        </cdr:cNvSpPr>
      </cdr:nvSpPr>
      <cdr:spPr>
        <a:xfrm>
          <a:off x="4829175" y="24860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44%</a:t>
          </a:r>
        </a:p>
      </cdr:txBody>
    </cdr:sp>
  </cdr:relSizeAnchor>
  <cdr:relSizeAnchor xmlns:cdr="http://schemas.openxmlformats.org/drawingml/2006/chartDrawing">
    <cdr:from>
      <cdr:x>0.865</cdr:x>
      <cdr:y>0.7015</cdr:y>
    </cdr:from>
    <cdr:to>
      <cdr:x>0.9505</cdr:x>
      <cdr:y>0.74625</cdr:y>
    </cdr:to>
    <cdr:sp>
      <cdr:nvSpPr>
        <cdr:cNvPr id="17" name="TextBox 1"/>
        <cdr:cNvSpPr txBox="1">
          <a:spLocks noChangeArrowheads="1"/>
        </cdr:cNvSpPr>
      </cdr:nvSpPr>
      <cdr:spPr>
        <a:xfrm>
          <a:off x="5124450" y="24860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48%</a:t>
          </a:r>
        </a:p>
      </cdr:txBody>
    </cdr:sp>
  </cdr:relSizeAnchor>
  <cdr:relSizeAnchor xmlns:cdr="http://schemas.openxmlformats.org/drawingml/2006/chartDrawing">
    <cdr:from>
      <cdr:x>0.9225</cdr:x>
      <cdr:y>0.7015</cdr:y>
    </cdr:from>
    <cdr:to>
      <cdr:x>1</cdr:x>
      <cdr:y>0.74625</cdr:y>
    </cdr:to>
    <cdr:sp>
      <cdr:nvSpPr>
        <cdr:cNvPr id="18" name="TextBox 1"/>
        <cdr:cNvSpPr txBox="1">
          <a:spLocks noChangeArrowheads="1"/>
        </cdr:cNvSpPr>
      </cdr:nvSpPr>
      <cdr:spPr>
        <a:xfrm>
          <a:off x="5457825" y="24860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53%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0.6465</cdr:y>
    </cdr:from>
    <cdr:to>
      <cdr:x>0.09675</cdr:x>
      <cdr:y>0.69125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86%</a:t>
          </a:r>
        </a:p>
      </cdr:txBody>
    </cdr:sp>
  </cdr:relSizeAnchor>
  <cdr:relSizeAnchor xmlns:cdr="http://schemas.openxmlformats.org/drawingml/2006/chartDrawing">
    <cdr:from>
      <cdr:x>0.067</cdr:x>
      <cdr:y>0.6465</cdr:y>
    </cdr:from>
    <cdr:to>
      <cdr:x>0.15225</cdr:x>
      <cdr:y>0.69125</cdr:y>
    </cdr:to>
    <cdr:sp>
      <cdr:nvSpPr>
        <cdr:cNvPr id="2" name="TextBox 1"/>
        <cdr:cNvSpPr txBox="1">
          <a:spLocks noChangeArrowheads="1"/>
        </cdr:cNvSpPr>
      </cdr:nvSpPr>
      <cdr:spPr>
        <a:xfrm>
          <a:off x="390525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86%</a:t>
          </a:r>
        </a:p>
      </cdr:txBody>
    </cdr:sp>
  </cdr:relSizeAnchor>
  <cdr:relSizeAnchor xmlns:cdr="http://schemas.openxmlformats.org/drawingml/2006/chartDrawing">
    <cdr:from>
      <cdr:x>0.11875</cdr:x>
      <cdr:y>0.6465</cdr:y>
    </cdr:from>
    <cdr:to>
      <cdr:x>0.205</cdr:x>
      <cdr:y>0.69125</cdr:y>
    </cdr:to>
    <cdr:sp>
      <cdr:nvSpPr>
        <cdr:cNvPr id="3" name="TextBox 1"/>
        <cdr:cNvSpPr txBox="1">
          <a:spLocks noChangeArrowheads="1"/>
        </cdr:cNvSpPr>
      </cdr:nvSpPr>
      <cdr:spPr>
        <a:xfrm>
          <a:off x="6953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87%</a:t>
          </a:r>
        </a:p>
      </cdr:txBody>
    </cdr:sp>
  </cdr:relSizeAnchor>
  <cdr:relSizeAnchor xmlns:cdr="http://schemas.openxmlformats.org/drawingml/2006/chartDrawing">
    <cdr:from>
      <cdr:x>0.1705</cdr:x>
      <cdr:y>0.6465</cdr:y>
    </cdr:from>
    <cdr:to>
      <cdr:x>0.25675</cdr:x>
      <cdr:y>0.69125</cdr:y>
    </cdr:to>
    <cdr:sp>
      <cdr:nvSpPr>
        <cdr:cNvPr id="4" name="TextBox 1"/>
        <cdr:cNvSpPr txBox="1">
          <a:spLocks noChangeArrowheads="1"/>
        </cdr:cNvSpPr>
      </cdr:nvSpPr>
      <cdr:spPr>
        <a:xfrm>
          <a:off x="10096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86%</a:t>
          </a:r>
        </a:p>
      </cdr:txBody>
    </cdr:sp>
  </cdr:relSizeAnchor>
  <cdr:relSizeAnchor xmlns:cdr="http://schemas.openxmlformats.org/drawingml/2006/chartDrawing">
    <cdr:from>
      <cdr:x>0.22325</cdr:x>
      <cdr:y>0.6465</cdr:y>
    </cdr:from>
    <cdr:to>
      <cdr:x>0.3095</cdr:x>
      <cdr:y>0.69125</cdr:y>
    </cdr:to>
    <cdr:sp>
      <cdr:nvSpPr>
        <cdr:cNvPr id="5" name="TextBox 1"/>
        <cdr:cNvSpPr txBox="1">
          <a:spLocks noChangeArrowheads="1"/>
        </cdr:cNvSpPr>
      </cdr:nvSpPr>
      <cdr:spPr>
        <a:xfrm>
          <a:off x="13144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84%</a:t>
          </a:r>
        </a:p>
      </cdr:txBody>
    </cdr:sp>
  </cdr:relSizeAnchor>
  <cdr:relSizeAnchor xmlns:cdr="http://schemas.openxmlformats.org/drawingml/2006/chartDrawing">
    <cdr:from>
      <cdr:x>0.279</cdr:x>
      <cdr:y>0.6465</cdr:y>
    </cdr:from>
    <cdr:to>
      <cdr:x>0.36525</cdr:x>
      <cdr:y>0.69125</cdr:y>
    </cdr:to>
    <cdr:sp>
      <cdr:nvSpPr>
        <cdr:cNvPr id="6" name="TextBox 1"/>
        <cdr:cNvSpPr txBox="1">
          <a:spLocks noChangeArrowheads="1"/>
        </cdr:cNvSpPr>
      </cdr:nvSpPr>
      <cdr:spPr>
        <a:xfrm>
          <a:off x="16478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82%</a:t>
          </a:r>
        </a:p>
      </cdr:txBody>
    </cdr:sp>
  </cdr:relSizeAnchor>
  <cdr:relSizeAnchor xmlns:cdr="http://schemas.openxmlformats.org/drawingml/2006/chartDrawing">
    <cdr:from>
      <cdr:x>0.33275</cdr:x>
      <cdr:y>0.6465</cdr:y>
    </cdr:from>
    <cdr:to>
      <cdr:x>0.419</cdr:x>
      <cdr:y>0.69125</cdr:y>
    </cdr:to>
    <cdr:sp>
      <cdr:nvSpPr>
        <cdr:cNvPr id="7" name="TextBox 1"/>
        <cdr:cNvSpPr txBox="1">
          <a:spLocks noChangeArrowheads="1"/>
        </cdr:cNvSpPr>
      </cdr:nvSpPr>
      <cdr:spPr>
        <a:xfrm>
          <a:off x="19621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82%</a:t>
          </a:r>
        </a:p>
      </cdr:txBody>
    </cdr:sp>
  </cdr:relSizeAnchor>
  <cdr:relSizeAnchor xmlns:cdr="http://schemas.openxmlformats.org/drawingml/2006/chartDrawing">
    <cdr:from>
      <cdr:x>0.38725</cdr:x>
      <cdr:y>0.6465</cdr:y>
    </cdr:from>
    <cdr:to>
      <cdr:x>0.47275</cdr:x>
      <cdr:y>0.69125</cdr:y>
    </cdr:to>
    <cdr:sp>
      <cdr:nvSpPr>
        <cdr:cNvPr id="8" name="TextBox 1"/>
        <cdr:cNvSpPr txBox="1">
          <a:spLocks noChangeArrowheads="1"/>
        </cdr:cNvSpPr>
      </cdr:nvSpPr>
      <cdr:spPr>
        <a:xfrm>
          <a:off x="2286000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82%</a:t>
          </a:r>
        </a:p>
      </cdr:txBody>
    </cdr:sp>
  </cdr:relSizeAnchor>
  <cdr:relSizeAnchor xmlns:cdr="http://schemas.openxmlformats.org/drawingml/2006/chartDrawing">
    <cdr:from>
      <cdr:x>0.439</cdr:x>
      <cdr:y>0.6465</cdr:y>
    </cdr:from>
    <cdr:to>
      <cdr:x>0.5255</cdr:x>
      <cdr:y>0.69125</cdr:y>
    </cdr:to>
    <cdr:sp>
      <cdr:nvSpPr>
        <cdr:cNvPr id="9" name="TextBox 1"/>
        <cdr:cNvSpPr txBox="1">
          <a:spLocks noChangeArrowheads="1"/>
        </cdr:cNvSpPr>
      </cdr:nvSpPr>
      <cdr:spPr>
        <a:xfrm>
          <a:off x="26003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82%</a:t>
          </a:r>
        </a:p>
      </cdr:txBody>
    </cdr:sp>
  </cdr:relSizeAnchor>
  <cdr:relSizeAnchor xmlns:cdr="http://schemas.openxmlformats.org/drawingml/2006/chartDrawing">
    <cdr:from>
      <cdr:x>0.49175</cdr:x>
      <cdr:y>0.6465</cdr:y>
    </cdr:from>
    <cdr:to>
      <cdr:x>0.57825</cdr:x>
      <cdr:y>0.69125</cdr:y>
    </cdr:to>
    <cdr:sp>
      <cdr:nvSpPr>
        <cdr:cNvPr id="10" name="TextBox 1"/>
        <cdr:cNvSpPr txBox="1">
          <a:spLocks noChangeArrowheads="1"/>
        </cdr:cNvSpPr>
      </cdr:nvSpPr>
      <cdr:spPr>
        <a:xfrm>
          <a:off x="29051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72%</a:t>
          </a:r>
        </a:p>
      </cdr:txBody>
    </cdr:sp>
  </cdr:relSizeAnchor>
  <cdr:relSizeAnchor xmlns:cdr="http://schemas.openxmlformats.org/drawingml/2006/chartDrawing">
    <cdr:from>
      <cdr:x>0.5455</cdr:x>
      <cdr:y>0.6465</cdr:y>
    </cdr:from>
    <cdr:to>
      <cdr:x>0.632</cdr:x>
      <cdr:y>0.69125</cdr:y>
    </cdr:to>
    <cdr:sp>
      <cdr:nvSpPr>
        <cdr:cNvPr id="11" name="TextBox 1"/>
        <cdr:cNvSpPr txBox="1">
          <a:spLocks noChangeArrowheads="1"/>
        </cdr:cNvSpPr>
      </cdr:nvSpPr>
      <cdr:spPr>
        <a:xfrm>
          <a:off x="322897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76%</a:t>
          </a:r>
        </a:p>
      </cdr:txBody>
    </cdr:sp>
  </cdr:relSizeAnchor>
  <cdr:relSizeAnchor xmlns:cdr="http://schemas.openxmlformats.org/drawingml/2006/chartDrawing">
    <cdr:from>
      <cdr:x>0.59925</cdr:x>
      <cdr:y>0.6465</cdr:y>
    </cdr:from>
    <cdr:to>
      <cdr:x>0.68575</cdr:x>
      <cdr:y>0.69125</cdr:y>
    </cdr:to>
    <cdr:sp>
      <cdr:nvSpPr>
        <cdr:cNvPr id="12" name="TextBox 1"/>
        <cdr:cNvSpPr txBox="1">
          <a:spLocks noChangeArrowheads="1"/>
        </cdr:cNvSpPr>
      </cdr:nvSpPr>
      <cdr:spPr>
        <a:xfrm>
          <a:off x="354330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77%</a:t>
          </a:r>
        </a:p>
      </cdr:txBody>
    </cdr:sp>
  </cdr:relSizeAnchor>
  <cdr:relSizeAnchor xmlns:cdr="http://schemas.openxmlformats.org/drawingml/2006/chartDrawing">
    <cdr:from>
      <cdr:x>0.652</cdr:x>
      <cdr:y>0.6465</cdr:y>
    </cdr:from>
    <cdr:to>
      <cdr:x>0.7385</cdr:x>
      <cdr:y>0.69125</cdr:y>
    </cdr:to>
    <cdr:sp>
      <cdr:nvSpPr>
        <cdr:cNvPr id="13" name="TextBox 1"/>
        <cdr:cNvSpPr txBox="1">
          <a:spLocks noChangeArrowheads="1"/>
        </cdr:cNvSpPr>
      </cdr:nvSpPr>
      <cdr:spPr>
        <a:xfrm>
          <a:off x="38576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81%</a:t>
          </a:r>
        </a:p>
      </cdr:txBody>
    </cdr:sp>
  </cdr:relSizeAnchor>
  <cdr:relSizeAnchor xmlns:cdr="http://schemas.openxmlformats.org/drawingml/2006/chartDrawing">
    <cdr:from>
      <cdr:x>0.70375</cdr:x>
      <cdr:y>0.6465</cdr:y>
    </cdr:from>
    <cdr:to>
      <cdr:x>0.79025</cdr:x>
      <cdr:y>0.69125</cdr:y>
    </cdr:to>
    <cdr:sp>
      <cdr:nvSpPr>
        <cdr:cNvPr id="14" name="TextBox 1"/>
        <cdr:cNvSpPr txBox="1">
          <a:spLocks noChangeArrowheads="1"/>
        </cdr:cNvSpPr>
      </cdr:nvSpPr>
      <cdr:spPr>
        <a:xfrm>
          <a:off x="41624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83%</a:t>
          </a:r>
        </a:p>
      </cdr:txBody>
    </cdr:sp>
  </cdr:relSizeAnchor>
  <cdr:relSizeAnchor xmlns:cdr="http://schemas.openxmlformats.org/drawingml/2006/chartDrawing">
    <cdr:from>
      <cdr:x>0.76325</cdr:x>
      <cdr:y>0.6465</cdr:y>
    </cdr:from>
    <cdr:to>
      <cdr:x>0.84975</cdr:x>
      <cdr:y>0.69125</cdr:y>
    </cdr:to>
    <cdr:sp>
      <cdr:nvSpPr>
        <cdr:cNvPr id="15" name="TextBox 1"/>
        <cdr:cNvSpPr txBox="1">
          <a:spLocks noChangeArrowheads="1"/>
        </cdr:cNvSpPr>
      </cdr:nvSpPr>
      <cdr:spPr>
        <a:xfrm>
          <a:off x="45148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83%</a:t>
          </a:r>
        </a:p>
      </cdr:txBody>
    </cdr:sp>
  </cdr:relSizeAnchor>
  <cdr:relSizeAnchor xmlns:cdr="http://schemas.openxmlformats.org/drawingml/2006/chartDrawing">
    <cdr:from>
      <cdr:x>0.81525</cdr:x>
      <cdr:y>0.6465</cdr:y>
    </cdr:from>
    <cdr:to>
      <cdr:x>0.9015</cdr:x>
      <cdr:y>0.69125</cdr:y>
    </cdr:to>
    <cdr:sp>
      <cdr:nvSpPr>
        <cdr:cNvPr id="16" name="TextBox 1"/>
        <cdr:cNvSpPr txBox="1">
          <a:spLocks noChangeArrowheads="1"/>
        </cdr:cNvSpPr>
      </cdr:nvSpPr>
      <cdr:spPr>
        <a:xfrm>
          <a:off x="482917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83%</a:t>
          </a:r>
        </a:p>
      </cdr:txBody>
    </cdr:sp>
  </cdr:relSizeAnchor>
  <cdr:relSizeAnchor xmlns:cdr="http://schemas.openxmlformats.org/drawingml/2006/chartDrawing">
    <cdr:from>
      <cdr:x>0.865</cdr:x>
      <cdr:y>0.6465</cdr:y>
    </cdr:from>
    <cdr:to>
      <cdr:x>0.9505</cdr:x>
      <cdr:y>0.69125</cdr:y>
    </cdr:to>
    <cdr:sp>
      <cdr:nvSpPr>
        <cdr:cNvPr id="17" name="TextBox 1"/>
        <cdr:cNvSpPr txBox="1">
          <a:spLocks noChangeArrowheads="1"/>
        </cdr:cNvSpPr>
      </cdr:nvSpPr>
      <cdr:spPr>
        <a:xfrm>
          <a:off x="5124450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83%</a:t>
          </a:r>
        </a:p>
      </cdr:txBody>
    </cdr:sp>
  </cdr:relSizeAnchor>
  <cdr:relSizeAnchor xmlns:cdr="http://schemas.openxmlformats.org/drawingml/2006/chartDrawing">
    <cdr:from>
      <cdr:x>0.9225</cdr:x>
      <cdr:y>0.6465</cdr:y>
    </cdr:from>
    <cdr:to>
      <cdr:x>1</cdr:x>
      <cdr:y>0.69125</cdr:y>
    </cdr:to>
    <cdr:sp>
      <cdr:nvSpPr>
        <cdr:cNvPr id="18" name="TextBox 1"/>
        <cdr:cNvSpPr txBox="1">
          <a:spLocks noChangeArrowheads="1"/>
        </cdr:cNvSpPr>
      </cdr:nvSpPr>
      <cdr:spPr>
        <a:xfrm>
          <a:off x="5457825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78%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0.6465</cdr:y>
    </cdr:from>
    <cdr:to>
      <cdr:x>0.09675</cdr:x>
      <cdr:y>0.69125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87%</a:t>
          </a:r>
        </a:p>
      </cdr:txBody>
    </cdr:sp>
  </cdr:relSizeAnchor>
  <cdr:relSizeAnchor xmlns:cdr="http://schemas.openxmlformats.org/drawingml/2006/chartDrawing">
    <cdr:from>
      <cdr:x>0.067</cdr:x>
      <cdr:y>0.6465</cdr:y>
    </cdr:from>
    <cdr:to>
      <cdr:x>0.15225</cdr:x>
      <cdr:y>0.69125</cdr:y>
    </cdr:to>
    <cdr:sp>
      <cdr:nvSpPr>
        <cdr:cNvPr id="2" name="TextBox 1"/>
        <cdr:cNvSpPr txBox="1">
          <a:spLocks noChangeArrowheads="1"/>
        </cdr:cNvSpPr>
      </cdr:nvSpPr>
      <cdr:spPr>
        <a:xfrm>
          <a:off x="390525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86%</a:t>
          </a:r>
        </a:p>
      </cdr:txBody>
    </cdr:sp>
  </cdr:relSizeAnchor>
  <cdr:relSizeAnchor xmlns:cdr="http://schemas.openxmlformats.org/drawingml/2006/chartDrawing">
    <cdr:from>
      <cdr:x>0.11875</cdr:x>
      <cdr:y>0.6465</cdr:y>
    </cdr:from>
    <cdr:to>
      <cdr:x>0.205</cdr:x>
      <cdr:y>0.69125</cdr:y>
    </cdr:to>
    <cdr:sp>
      <cdr:nvSpPr>
        <cdr:cNvPr id="3" name="TextBox 1"/>
        <cdr:cNvSpPr txBox="1">
          <a:spLocks noChangeArrowheads="1"/>
        </cdr:cNvSpPr>
      </cdr:nvSpPr>
      <cdr:spPr>
        <a:xfrm>
          <a:off x="6953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81%</a:t>
          </a:r>
        </a:p>
      </cdr:txBody>
    </cdr:sp>
  </cdr:relSizeAnchor>
  <cdr:relSizeAnchor xmlns:cdr="http://schemas.openxmlformats.org/drawingml/2006/chartDrawing">
    <cdr:from>
      <cdr:x>0.1705</cdr:x>
      <cdr:y>0.6465</cdr:y>
    </cdr:from>
    <cdr:to>
      <cdr:x>0.25675</cdr:x>
      <cdr:y>0.69125</cdr:y>
    </cdr:to>
    <cdr:sp>
      <cdr:nvSpPr>
        <cdr:cNvPr id="4" name="TextBox 1"/>
        <cdr:cNvSpPr txBox="1">
          <a:spLocks noChangeArrowheads="1"/>
        </cdr:cNvSpPr>
      </cdr:nvSpPr>
      <cdr:spPr>
        <a:xfrm>
          <a:off x="10096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79%</a:t>
          </a:r>
        </a:p>
      </cdr:txBody>
    </cdr:sp>
  </cdr:relSizeAnchor>
  <cdr:relSizeAnchor xmlns:cdr="http://schemas.openxmlformats.org/drawingml/2006/chartDrawing">
    <cdr:from>
      <cdr:x>0.22325</cdr:x>
      <cdr:y>0.6465</cdr:y>
    </cdr:from>
    <cdr:to>
      <cdr:x>0.3095</cdr:x>
      <cdr:y>0.69125</cdr:y>
    </cdr:to>
    <cdr:sp>
      <cdr:nvSpPr>
        <cdr:cNvPr id="5" name="TextBox 1"/>
        <cdr:cNvSpPr txBox="1">
          <a:spLocks noChangeArrowheads="1"/>
        </cdr:cNvSpPr>
      </cdr:nvSpPr>
      <cdr:spPr>
        <a:xfrm>
          <a:off x="13144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80%</a:t>
          </a:r>
        </a:p>
      </cdr:txBody>
    </cdr:sp>
  </cdr:relSizeAnchor>
  <cdr:relSizeAnchor xmlns:cdr="http://schemas.openxmlformats.org/drawingml/2006/chartDrawing">
    <cdr:from>
      <cdr:x>0.279</cdr:x>
      <cdr:y>0.6465</cdr:y>
    </cdr:from>
    <cdr:to>
      <cdr:x>0.36525</cdr:x>
      <cdr:y>0.69125</cdr:y>
    </cdr:to>
    <cdr:sp>
      <cdr:nvSpPr>
        <cdr:cNvPr id="6" name="TextBox 1"/>
        <cdr:cNvSpPr txBox="1">
          <a:spLocks noChangeArrowheads="1"/>
        </cdr:cNvSpPr>
      </cdr:nvSpPr>
      <cdr:spPr>
        <a:xfrm>
          <a:off x="16478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82%</a:t>
          </a:r>
        </a:p>
      </cdr:txBody>
    </cdr:sp>
  </cdr:relSizeAnchor>
  <cdr:relSizeAnchor xmlns:cdr="http://schemas.openxmlformats.org/drawingml/2006/chartDrawing">
    <cdr:from>
      <cdr:x>0.33275</cdr:x>
      <cdr:y>0.6465</cdr:y>
    </cdr:from>
    <cdr:to>
      <cdr:x>0.419</cdr:x>
      <cdr:y>0.69125</cdr:y>
    </cdr:to>
    <cdr:sp>
      <cdr:nvSpPr>
        <cdr:cNvPr id="7" name="TextBox 1"/>
        <cdr:cNvSpPr txBox="1">
          <a:spLocks noChangeArrowheads="1"/>
        </cdr:cNvSpPr>
      </cdr:nvSpPr>
      <cdr:spPr>
        <a:xfrm>
          <a:off x="19621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81%</a:t>
          </a:r>
        </a:p>
      </cdr:txBody>
    </cdr:sp>
  </cdr:relSizeAnchor>
  <cdr:relSizeAnchor xmlns:cdr="http://schemas.openxmlformats.org/drawingml/2006/chartDrawing">
    <cdr:from>
      <cdr:x>0.38725</cdr:x>
      <cdr:y>0.6465</cdr:y>
    </cdr:from>
    <cdr:to>
      <cdr:x>0.47275</cdr:x>
      <cdr:y>0.69125</cdr:y>
    </cdr:to>
    <cdr:sp>
      <cdr:nvSpPr>
        <cdr:cNvPr id="8" name="TextBox 1"/>
        <cdr:cNvSpPr txBox="1">
          <a:spLocks noChangeArrowheads="1"/>
        </cdr:cNvSpPr>
      </cdr:nvSpPr>
      <cdr:spPr>
        <a:xfrm>
          <a:off x="2286000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80%</a:t>
          </a:r>
        </a:p>
      </cdr:txBody>
    </cdr:sp>
  </cdr:relSizeAnchor>
  <cdr:relSizeAnchor xmlns:cdr="http://schemas.openxmlformats.org/drawingml/2006/chartDrawing">
    <cdr:from>
      <cdr:x>0.439</cdr:x>
      <cdr:y>0.6465</cdr:y>
    </cdr:from>
    <cdr:to>
      <cdr:x>0.5255</cdr:x>
      <cdr:y>0.69125</cdr:y>
    </cdr:to>
    <cdr:sp>
      <cdr:nvSpPr>
        <cdr:cNvPr id="9" name="TextBox 1"/>
        <cdr:cNvSpPr txBox="1">
          <a:spLocks noChangeArrowheads="1"/>
        </cdr:cNvSpPr>
      </cdr:nvSpPr>
      <cdr:spPr>
        <a:xfrm>
          <a:off x="26003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85%</a:t>
          </a:r>
        </a:p>
      </cdr:txBody>
    </cdr:sp>
  </cdr:relSizeAnchor>
  <cdr:relSizeAnchor xmlns:cdr="http://schemas.openxmlformats.org/drawingml/2006/chartDrawing">
    <cdr:from>
      <cdr:x>0.49175</cdr:x>
      <cdr:y>0.6465</cdr:y>
    </cdr:from>
    <cdr:to>
      <cdr:x>0.57825</cdr:x>
      <cdr:y>0.69125</cdr:y>
    </cdr:to>
    <cdr:sp>
      <cdr:nvSpPr>
        <cdr:cNvPr id="10" name="TextBox 1"/>
        <cdr:cNvSpPr txBox="1">
          <a:spLocks noChangeArrowheads="1"/>
        </cdr:cNvSpPr>
      </cdr:nvSpPr>
      <cdr:spPr>
        <a:xfrm>
          <a:off x="29051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80%</a:t>
          </a:r>
        </a:p>
      </cdr:txBody>
    </cdr:sp>
  </cdr:relSizeAnchor>
  <cdr:relSizeAnchor xmlns:cdr="http://schemas.openxmlformats.org/drawingml/2006/chartDrawing">
    <cdr:from>
      <cdr:x>0.5455</cdr:x>
      <cdr:y>0.6465</cdr:y>
    </cdr:from>
    <cdr:to>
      <cdr:x>0.632</cdr:x>
      <cdr:y>0.69125</cdr:y>
    </cdr:to>
    <cdr:sp>
      <cdr:nvSpPr>
        <cdr:cNvPr id="11" name="TextBox 1"/>
        <cdr:cNvSpPr txBox="1">
          <a:spLocks noChangeArrowheads="1"/>
        </cdr:cNvSpPr>
      </cdr:nvSpPr>
      <cdr:spPr>
        <a:xfrm>
          <a:off x="322897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81%</a:t>
          </a:r>
        </a:p>
      </cdr:txBody>
    </cdr:sp>
  </cdr:relSizeAnchor>
  <cdr:relSizeAnchor xmlns:cdr="http://schemas.openxmlformats.org/drawingml/2006/chartDrawing">
    <cdr:from>
      <cdr:x>0.59925</cdr:x>
      <cdr:y>0.6465</cdr:y>
    </cdr:from>
    <cdr:to>
      <cdr:x>0.68575</cdr:x>
      <cdr:y>0.69125</cdr:y>
    </cdr:to>
    <cdr:sp>
      <cdr:nvSpPr>
        <cdr:cNvPr id="12" name="TextBox 1"/>
        <cdr:cNvSpPr txBox="1">
          <a:spLocks noChangeArrowheads="1"/>
        </cdr:cNvSpPr>
      </cdr:nvSpPr>
      <cdr:spPr>
        <a:xfrm>
          <a:off x="354330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82%</a:t>
          </a:r>
        </a:p>
      </cdr:txBody>
    </cdr:sp>
  </cdr:relSizeAnchor>
  <cdr:relSizeAnchor xmlns:cdr="http://schemas.openxmlformats.org/drawingml/2006/chartDrawing">
    <cdr:from>
      <cdr:x>0.652</cdr:x>
      <cdr:y>0.6465</cdr:y>
    </cdr:from>
    <cdr:to>
      <cdr:x>0.7385</cdr:x>
      <cdr:y>0.69125</cdr:y>
    </cdr:to>
    <cdr:sp>
      <cdr:nvSpPr>
        <cdr:cNvPr id="13" name="TextBox 1"/>
        <cdr:cNvSpPr txBox="1">
          <a:spLocks noChangeArrowheads="1"/>
        </cdr:cNvSpPr>
      </cdr:nvSpPr>
      <cdr:spPr>
        <a:xfrm>
          <a:off x="38576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83%</a:t>
          </a:r>
        </a:p>
      </cdr:txBody>
    </cdr:sp>
  </cdr:relSizeAnchor>
  <cdr:relSizeAnchor xmlns:cdr="http://schemas.openxmlformats.org/drawingml/2006/chartDrawing">
    <cdr:from>
      <cdr:x>0.70375</cdr:x>
      <cdr:y>0.6465</cdr:y>
    </cdr:from>
    <cdr:to>
      <cdr:x>0.79025</cdr:x>
      <cdr:y>0.69125</cdr:y>
    </cdr:to>
    <cdr:sp>
      <cdr:nvSpPr>
        <cdr:cNvPr id="14" name="TextBox 1"/>
        <cdr:cNvSpPr txBox="1">
          <a:spLocks noChangeArrowheads="1"/>
        </cdr:cNvSpPr>
      </cdr:nvSpPr>
      <cdr:spPr>
        <a:xfrm>
          <a:off x="416242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85%</a:t>
          </a:r>
        </a:p>
      </cdr:txBody>
    </cdr:sp>
  </cdr:relSizeAnchor>
  <cdr:relSizeAnchor xmlns:cdr="http://schemas.openxmlformats.org/drawingml/2006/chartDrawing">
    <cdr:from>
      <cdr:x>0.76325</cdr:x>
      <cdr:y>0.6465</cdr:y>
    </cdr:from>
    <cdr:to>
      <cdr:x>0.84975</cdr:x>
      <cdr:y>0.69125</cdr:y>
    </cdr:to>
    <cdr:sp>
      <cdr:nvSpPr>
        <cdr:cNvPr id="15" name="TextBox 1"/>
        <cdr:cNvSpPr txBox="1">
          <a:spLocks noChangeArrowheads="1"/>
        </cdr:cNvSpPr>
      </cdr:nvSpPr>
      <cdr:spPr>
        <a:xfrm>
          <a:off x="451485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84%</a:t>
          </a:r>
        </a:p>
      </cdr:txBody>
    </cdr:sp>
  </cdr:relSizeAnchor>
  <cdr:relSizeAnchor xmlns:cdr="http://schemas.openxmlformats.org/drawingml/2006/chartDrawing">
    <cdr:from>
      <cdr:x>0.81525</cdr:x>
      <cdr:y>0.6465</cdr:y>
    </cdr:from>
    <cdr:to>
      <cdr:x>0.9015</cdr:x>
      <cdr:y>0.69125</cdr:y>
    </cdr:to>
    <cdr:sp>
      <cdr:nvSpPr>
        <cdr:cNvPr id="16" name="TextBox 1"/>
        <cdr:cNvSpPr txBox="1">
          <a:spLocks noChangeArrowheads="1"/>
        </cdr:cNvSpPr>
      </cdr:nvSpPr>
      <cdr:spPr>
        <a:xfrm>
          <a:off x="4829175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83%</a:t>
          </a:r>
        </a:p>
      </cdr:txBody>
    </cdr:sp>
  </cdr:relSizeAnchor>
  <cdr:relSizeAnchor xmlns:cdr="http://schemas.openxmlformats.org/drawingml/2006/chartDrawing">
    <cdr:from>
      <cdr:x>0.865</cdr:x>
      <cdr:y>0.6465</cdr:y>
    </cdr:from>
    <cdr:to>
      <cdr:x>0.9505</cdr:x>
      <cdr:y>0.69125</cdr:y>
    </cdr:to>
    <cdr:sp>
      <cdr:nvSpPr>
        <cdr:cNvPr id="17" name="TextBox 1"/>
        <cdr:cNvSpPr txBox="1">
          <a:spLocks noChangeArrowheads="1"/>
        </cdr:cNvSpPr>
      </cdr:nvSpPr>
      <cdr:spPr>
        <a:xfrm>
          <a:off x="5124450" y="22955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81%</a:t>
          </a:r>
        </a:p>
      </cdr:txBody>
    </cdr:sp>
  </cdr:relSizeAnchor>
  <cdr:relSizeAnchor xmlns:cdr="http://schemas.openxmlformats.org/drawingml/2006/chartDrawing">
    <cdr:from>
      <cdr:x>0.92075</cdr:x>
      <cdr:y>0.6465</cdr:y>
    </cdr:from>
    <cdr:to>
      <cdr:x>1</cdr:x>
      <cdr:y>0.69125</cdr:y>
    </cdr:to>
    <cdr:sp>
      <cdr:nvSpPr>
        <cdr:cNvPr id="18" name="TextBox 1"/>
        <cdr:cNvSpPr txBox="1">
          <a:spLocks noChangeArrowheads="1"/>
        </cdr:cNvSpPr>
      </cdr:nvSpPr>
      <cdr:spPr>
        <a:xfrm>
          <a:off x="5448300" y="229552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74%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27</xdr:row>
      <xdr:rowOff>47625</xdr:rowOff>
    </xdr:from>
    <xdr:to>
      <xdr:col>8</xdr:col>
      <xdr:colOff>561975</xdr:colOff>
      <xdr:row>45</xdr:row>
      <xdr:rowOff>171450</xdr:rowOff>
    </xdr:to>
    <xdr:grpSp>
      <xdr:nvGrpSpPr>
        <xdr:cNvPr id="1" name="Группа 40"/>
        <xdr:cNvGrpSpPr>
          <a:grpSpLocks/>
        </xdr:cNvGrpSpPr>
      </xdr:nvGrpSpPr>
      <xdr:grpSpPr>
        <a:xfrm>
          <a:off x="323850" y="6067425"/>
          <a:ext cx="5934075" cy="3552825"/>
          <a:chOff x="3943348" y="4743450"/>
          <a:chExt cx="5934043" cy="3552825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3943348" y="4743450"/>
          <a:ext cx="5925142" cy="35528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4048677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56%</a:t>
            </a:r>
          </a:p>
        </xdr:txBody>
      </xdr:sp>
      <xdr:sp>
        <xdr:nvSpPr>
          <xdr:cNvPr id="4" name="TextBox 1"/>
          <xdr:cNvSpPr txBox="1">
            <a:spLocks noChangeArrowheads="1"/>
          </xdr:cNvSpPr>
        </xdr:nvSpPr>
        <xdr:spPr>
          <a:xfrm>
            <a:off x="4372083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54%</a:t>
            </a:r>
          </a:p>
        </xdr:txBody>
      </xdr:sp>
      <xdr:sp>
        <xdr:nvSpPr>
          <xdr:cNvPr id="5" name="TextBox 1"/>
          <xdr:cNvSpPr txBox="1">
            <a:spLocks noChangeArrowheads="1"/>
          </xdr:cNvSpPr>
        </xdr:nvSpPr>
        <xdr:spPr>
          <a:xfrm>
            <a:off x="4676202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49%</a:t>
            </a:r>
          </a:p>
        </xdr:txBody>
      </xdr:sp>
      <xdr:sp>
        <xdr:nvSpPr>
          <xdr:cNvPr id="6" name="TextBox 1"/>
          <xdr:cNvSpPr txBox="1">
            <a:spLocks noChangeArrowheads="1"/>
          </xdr:cNvSpPr>
        </xdr:nvSpPr>
        <xdr:spPr>
          <a:xfrm>
            <a:off x="4981806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53%</a:t>
            </a:r>
          </a:p>
        </xdr:txBody>
      </xdr:sp>
      <xdr:sp>
        <xdr:nvSpPr>
          <xdr:cNvPr id="7" name="TextBox 1"/>
          <xdr:cNvSpPr txBox="1">
            <a:spLocks noChangeArrowheads="1"/>
          </xdr:cNvSpPr>
        </xdr:nvSpPr>
        <xdr:spPr>
          <a:xfrm>
            <a:off x="5285925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56%</a:t>
            </a:r>
          </a:p>
        </xdr:txBody>
      </xdr:sp>
      <xdr:sp>
        <xdr:nvSpPr>
          <xdr:cNvPr id="8" name="TextBox 1"/>
          <xdr:cNvSpPr txBox="1">
            <a:spLocks noChangeArrowheads="1"/>
          </xdr:cNvSpPr>
        </xdr:nvSpPr>
        <xdr:spPr>
          <a:xfrm>
            <a:off x="5610814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59%</a:t>
            </a:r>
          </a:p>
        </xdr:txBody>
      </xdr:sp>
      <xdr:sp>
        <xdr:nvSpPr>
          <xdr:cNvPr id="9" name="TextBox 1"/>
          <xdr:cNvSpPr txBox="1">
            <a:spLocks noChangeArrowheads="1"/>
          </xdr:cNvSpPr>
        </xdr:nvSpPr>
        <xdr:spPr>
          <a:xfrm>
            <a:off x="5923835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59%</a:t>
            </a:r>
          </a:p>
        </xdr:txBody>
      </xdr:sp>
      <xdr:sp>
        <xdr:nvSpPr>
          <xdr:cNvPr id="10" name="TextBox 1"/>
          <xdr:cNvSpPr txBox="1">
            <a:spLocks noChangeArrowheads="1"/>
          </xdr:cNvSpPr>
        </xdr:nvSpPr>
        <xdr:spPr>
          <a:xfrm>
            <a:off x="6238339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61%</a:t>
            </a:r>
          </a:p>
        </xdr:txBody>
      </xdr:sp>
      <xdr:sp>
        <xdr:nvSpPr>
          <xdr:cNvPr id="11" name="TextBox 1"/>
          <xdr:cNvSpPr txBox="1">
            <a:spLocks noChangeArrowheads="1"/>
          </xdr:cNvSpPr>
        </xdr:nvSpPr>
        <xdr:spPr>
          <a:xfrm>
            <a:off x="6543942" y="665753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63%</a:t>
            </a:r>
          </a:p>
        </xdr:txBody>
      </xdr:sp>
      <xdr:sp>
        <xdr:nvSpPr>
          <xdr:cNvPr id="12" name="TextBox 1"/>
          <xdr:cNvSpPr txBox="1">
            <a:spLocks noChangeArrowheads="1"/>
          </xdr:cNvSpPr>
        </xdr:nvSpPr>
        <xdr:spPr>
          <a:xfrm>
            <a:off x="6867348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58%</a:t>
            </a:r>
          </a:p>
        </xdr:txBody>
      </xdr:sp>
      <xdr:sp>
        <xdr:nvSpPr>
          <xdr:cNvPr id="13" name="TextBox 1"/>
          <xdr:cNvSpPr txBox="1">
            <a:spLocks noChangeArrowheads="1"/>
          </xdr:cNvSpPr>
        </xdr:nvSpPr>
        <xdr:spPr>
          <a:xfrm>
            <a:off x="7181852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55%</a:t>
            </a:r>
          </a:p>
        </xdr:txBody>
      </xdr:sp>
      <xdr:sp>
        <xdr:nvSpPr>
          <xdr:cNvPr id="14" name="TextBox 1"/>
          <xdr:cNvSpPr txBox="1">
            <a:spLocks noChangeArrowheads="1"/>
          </xdr:cNvSpPr>
        </xdr:nvSpPr>
        <xdr:spPr>
          <a:xfrm>
            <a:off x="7496356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52%</a:t>
            </a:r>
          </a:p>
        </xdr:txBody>
      </xdr:sp>
      <xdr:sp>
        <xdr:nvSpPr>
          <xdr:cNvPr id="15" name="TextBox 1"/>
          <xdr:cNvSpPr txBox="1">
            <a:spLocks noChangeArrowheads="1"/>
          </xdr:cNvSpPr>
        </xdr:nvSpPr>
        <xdr:spPr>
          <a:xfrm>
            <a:off x="7800476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61%</a:t>
            </a:r>
          </a:p>
        </xdr:txBody>
      </xdr:sp>
      <xdr:sp>
        <xdr:nvSpPr>
          <xdr:cNvPr id="16" name="TextBox 1"/>
          <xdr:cNvSpPr txBox="1">
            <a:spLocks noChangeArrowheads="1"/>
          </xdr:cNvSpPr>
        </xdr:nvSpPr>
        <xdr:spPr>
          <a:xfrm>
            <a:off x="8106079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57%</a:t>
            </a:r>
          </a:p>
        </xdr:txBody>
      </xdr:sp>
      <xdr:sp>
        <xdr:nvSpPr>
          <xdr:cNvPr id="17" name="TextBox 1"/>
          <xdr:cNvSpPr txBox="1">
            <a:spLocks noChangeArrowheads="1"/>
          </xdr:cNvSpPr>
        </xdr:nvSpPr>
        <xdr:spPr>
          <a:xfrm>
            <a:off x="8448770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58%</a:t>
            </a:r>
          </a:p>
        </xdr:txBody>
      </xdr:sp>
      <xdr:sp>
        <xdr:nvSpPr>
          <xdr:cNvPr id="18" name="TextBox 1"/>
          <xdr:cNvSpPr txBox="1">
            <a:spLocks noChangeArrowheads="1"/>
          </xdr:cNvSpPr>
        </xdr:nvSpPr>
        <xdr:spPr>
          <a:xfrm>
            <a:off x="8752890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56%</a:t>
            </a:r>
          </a:p>
        </xdr:txBody>
      </xdr:sp>
      <xdr:sp>
        <xdr:nvSpPr>
          <xdr:cNvPr id="19" name="TextBox 1"/>
          <xdr:cNvSpPr txBox="1">
            <a:spLocks noChangeArrowheads="1"/>
          </xdr:cNvSpPr>
        </xdr:nvSpPr>
        <xdr:spPr>
          <a:xfrm>
            <a:off x="9039207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52%</a:t>
            </a:r>
          </a:p>
        </xdr:txBody>
      </xdr:sp>
      <xdr:sp>
        <xdr:nvSpPr>
          <xdr:cNvPr id="20" name="TextBox 1"/>
          <xdr:cNvSpPr txBox="1">
            <a:spLocks noChangeArrowheads="1"/>
          </xdr:cNvSpPr>
        </xdr:nvSpPr>
        <xdr:spPr>
          <a:xfrm>
            <a:off x="9375964" y="6162804"/>
            <a:ext cx="501427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47%</a:t>
            </a:r>
          </a:p>
        </xdr:txBody>
      </xdr:sp>
    </xdr:grpSp>
    <xdr:clientData/>
  </xdr:twoCellAnchor>
  <xdr:twoCellAnchor>
    <xdr:from>
      <xdr:col>9</xdr:col>
      <xdr:colOff>514350</xdr:colOff>
      <xdr:row>27</xdr:row>
      <xdr:rowOff>76200</xdr:rowOff>
    </xdr:from>
    <xdr:to>
      <xdr:col>19</xdr:col>
      <xdr:colOff>342900</xdr:colOff>
      <xdr:row>46</xdr:row>
      <xdr:rowOff>9525</xdr:rowOff>
    </xdr:to>
    <xdr:grpSp>
      <xdr:nvGrpSpPr>
        <xdr:cNvPr id="21" name="Группа 61"/>
        <xdr:cNvGrpSpPr>
          <a:grpSpLocks/>
        </xdr:cNvGrpSpPr>
      </xdr:nvGrpSpPr>
      <xdr:grpSpPr>
        <a:xfrm>
          <a:off x="6819900" y="6096000"/>
          <a:ext cx="5924550" cy="3552825"/>
          <a:chOff x="3943348" y="4743450"/>
          <a:chExt cx="5924551" cy="3552825"/>
        </a:xfrm>
        <a:solidFill>
          <a:srgbClr val="FFFFFF"/>
        </a:solidFill>
      </xdr:grpSpPr>
      <xdr:graphicFrame>
        <xdr:nvGraphicFramePr>
          <xdr:cNvPr id="22" name="Диаграмма 62"/>
          <xdr:cNvGraphicFramePr/>
        </xdr:nvGraphicFramePr>
        <xdr:xfrm>
          <a:off x="3943348" y="4743450"/>
          <a:ext cx="5924551" cy="35528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23" name="TextBox 1"/>
          <xdr:cNvSpPr txBox="1">
            <a:spLocks noChangeArrowheads="1"/>
          </xdr:cNvSpPr>
        </xdr:nvSpPr>
        <xdr:spPr>
          <a:xfrm>
            <a:off x="4048509" y="656249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11%</a:t>
            </a:r>
          </a:p>
        </xdr:txBody>
      </xdr:sp>
      <xdr:sp>
        <xdr:nvSpPr>
          <xdr:cNvPr id="24" name="TextBox 1"/>
          <xdr:cNvSpPr txBox="1">
            <a:spLocks noChangeArrowheads="1"/>
          </xdr:cNvSpPr>
        </xdr:nvSpPr>
        <xdr:spPr>
          <a:xfrm>
            <a:off x="4371397" y="6467458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11%</a:t>
            </a:r>
          </a:p>
        </xdr:txBody>
      </xdr:sp>
      <xdr:sp>
        <xdr:nvSpPr>
          <xdr:cNvPr id="25" name="TextBox 1"/>
          <xdr:cNvSpPr txBox="1">
            <a:spLocks noChangeArrowheads="1"/>
          </xdr:cNvSpPr>
        </xdr:nvSpPr>
        <xdr:spPr>
          <a:xfrm>
            <a:off x="4676511" y="6400843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10%</a:t>
            </a:r>
          </a:p>
        </xdr:txBody>
      </xdr:sp>
      <xdr:sp>
        <xdr:nvSpPr>
          <xdr:cNvPr id="26" name="TextBox 1"/>
          <xdr:cNvSpPr txBox="1">
            <a:spLocks noChangeArrowheads="1"/>
          </xdr:cNvSpPr>
        </xdr:nvSpPr>
        <xdr:spPr>
          <a:xfrm>
            <a:off x="4981626" y="6457688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11%</a:t>
            </a:r>
          </a:p>
        </xdr:txBody>
      </xdr:sp>
      <xdr:sp>
        <xdr:nvSpPr>
          <xdr:cNvPr id="27" name="TextBox 1"/>
          <xdr:cNvSpPr txBox="1">
            <a:spLocks noChangeArrowheads="1"/>
          </xdr:cNvSpPr>
        </xdr:nvSpPr>
        <xdr:spPr>
          <a:xfrm>
            <a:off x="5286740" y="6515421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12%</a:t>
            </a:r>
          </a:p>
        </xdr:txBody>
      </xdr:sp>
      <xdr:sp>
        <xdr:nvSpPr>
          <xdr:cNvPr id="28" name="TextBox 1"/>
          <xdr:cNvSpPr txBox="1">
            <a:spLocks noChangeArrowheads="1"/>
          </xdr:cNvSpPr>
        </xdr:nvSpPr>
        <xdr:spPr>
          <a:xfrm>
            <a:off x="5609628" y="6515421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29" name="TextBox 1"/>
          <xdr:cNvSpPr txBox="1">
            <a:spLocks noChangeArrowheads="1"/>
          </xdr:cNvSpPr>
        </xdr:nvSpPr>
        <xdr:spPr>
          <a:xfrm>
            <a:off x="5925110" y="6391073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30" name="TextBox 1"/>
          <xdr:cNvSpPr txBox="1">
            <a:spLocks noChangeArrowheads="1"/>
          </xdr:cNvSpPr>
        </xdr:nvSpPr>
        <xdr:spPr>
          <a:xfrm>
            <a:off x="6239112" y="643903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31" name="TextBox 1"/>
          <xdr:cNvSpPr txBox="1">
            <a:spLocks noChangeArrowheads="1"/>
          </xdr:cNvSpPr>
        </xdr:nvSpPr>
        <xdr:spPr>
          <a:xfrm>
            <a:off x="6544226" y="6477229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32" name="TextBox 1"/>
          <xdr:cNvSpPr txBox="1">
            <a:spLocks noChangeArrowheads="1"/>
          </xdr:cNvSpPr>
        </xdr:nvSpPr>
        <xdr:spPr>
          <a:xfrm>
            <a:off x="6858227" y="6257842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23%</a:t>
            </a:r>
          </a:p>
        </xdr:txBody>
      </xdr:sp>
      <xdr:sp>
        <xdr:nvSpPr>
          <xdr:cNvPr id="33" name="TextBox 1"/>
          <xdr:cNvSpPr txBox="1">
            <a:spLocks noChangeArrowheads="1"/>
          </xdr:cNvSpPr>
        </xdr:nvSpPr>
        <xdr:spPr>
          <a:xfrm>
            <a:off x="7181115" y="6162804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20%</a:t>
            </a:r>
          </a:p>
        </xdr:txBody>
      </xdr:sp>
      <xdr:sp>
        <xdr:nvSpPr>
          <xdr:cNvPr id="34" name="TextBox 1"/>
          <xdr:cNvSpPr txBox="1">
            <a:spLocks noChangeArrowheads="1"/>
          </xdr:cNvSpPr>
        </xdr:nvSpPr>
        <xdr:spPr>
          <a:xfrm>
            <a:off x="7477343" y="6048225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20%</a:t>
            </a:r>
          </a:p>
        </xdr:txBody>
      </xdr:sp>
      <xdr:sp>
        <xdr:nvSpPr>
          <xdr:cNvPr id="35" name="TextBox 1"/>
          <xdr:cNvSpPr txBox="1">
            <a:spLocks noChangeArrowheads="1"/>
          </xdr:cNvSpPr>
        </xdr:nvSpPr>
        <xdr:spPr>
          <a:xfrm>
            <a:off x="7800231" y="6019802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15%</a:t>
            </a:r>
          </a:p>
        </xdr:txBody>
      </xdr:sp>
      <xdr:sp>
        <xdr:nvSpPr>
          <xdr:cNvPr id="36" name="TextBox 1"/>
          <xdr:cNvSpPr txBox="1">
            <a:spLocks noChangeArrowheads="1"/>
          </xdr:cNvSpPr>
        </xdr:nvSpPr>
        <xdr:spPr>
          <a:xfrm>
            <a:off x="8105345" y="5724918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37" name="TextBox 1"/>
          <xdr:cNvSpPr txBox="1">
            <a:spLocks noChangeArrowheads="1"/>
          </xdr:cNvSpPr>
        </xdr:nvSpPr>
        <xdr:spPr>
          <a:xfrm>
            <a:off x="8419346" y="5581917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38" name="TextBox 1"/>
          <xdr:cNvSpPr txBox="1">
            <a:spLocks noChangeArrowheads="1"/>
          </xdr:cNvSpPr>
        </xdr:nvSpPr>
        <xdr:spPr>
          <a:xfrm>
            <a:off x="8724461" y="5581917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13%</a:t>
            </a:r>
          </a:p>
        </xdr:txBody>
      </xdr:sp>
      <xdr:sp>
        <xdr:nvSpPr>
          <xdr:cNvPr id="39" name="TextBox 1"/>
          <xdr:cNvSpPr txBox="1">
            <a:spLocks noChangeArrowheads="1"/>
          </xdr:cNvSpPr>
        </xdr:nvSpPr>
        <xdr:spPr>
          <a:xfrm>
            <a:off x="9038462" y="5209758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13%</a:t>
            </a:r>
          </a:p>
        </xdr:txBody>
      </xdr:sp>
      <xdr:sp>
        <xdr:nvSpPr>
          <xdr:cNvPr id="40" name="TextBox 1"/>
          <xdr:cNvSpPr txBox="1">
            <a:spLocks noChangeArrowheads="1"/>
          </xdr:cNvSpPr>
        </xdr:nvSpPr>
        <xdr:spPr>
          <a:xfrm>
            <a:off x="9348020" y="5762223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17%</a:t>
            </a:r>
          </a:p>
        </xdr:txBody>
      </xdr:sp>
    </xdr:grpSp>
    <xdr:clientData/>
  </xdr:twoCellAnchor>
  <xdr:twoCellAnchor>
    <xdr:from>
      <xdr:col>1</xdr:col>
      <xdr:colOff>0</xdr:colOff>
      <xdr:row>48</xdr:row>
      <xdr:rowOff>19050</xdr:rowOff>
    </xdr:from>
    <xdr:to>
      <xdr:col>9</xdr:col>
      <xdr:colOff>28575</xdr:colOff>
      <xdr:row>66</xdr:row>
      <xdr:rowOff>142875</xdr:rowOff>
    </xdr:to>
    <xdr:grpSp>
      <xdr:nvGrpSpPr>
        <xdr:cNvPr id="41" name="Группа 81"/>
        <xdr:cNvGrpSpPr>
          <a:grpSpLocks/>
        </xdr:cNvGrpSpPr>
      </xdr:nvGrpSpPr>
      <xdr:grpSpPr>
        <a:xfrm>
          <a:off x="409575" y="10039350"/>
          <a:ext cx="5924550" cy="3552825"/>
          <a:chOff x="3943348" y="4762500"/>
          <a:chExt cx="5924551" cy="3552825"/>
        </a:xfrm>
        <a:solidFill>
          <a:srgbClr val="FFFFFF"/>
        </a:solidFill>
      </xdr:grpSpPr>
      <xdr:graphicFrame>
        <xdr:nvGraphicFramePr>
          <xdr:cNvPr id="42" name="Диаграмма 82"/>
          <xdr:cNvGraphicFramePr/>
        </xdr:nvGraphicFramePr>
        <xdr:xfrm>
          <a:off x="3943348" y="4762500"/>
          <a:ext cx="5924551" cy="355282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43" name="TextBox 1"/>
          <xdr:cNvSpPr txBox="1">
            <a:spLocks noChangeArrowheads="1"/>
          </xdr:cNvSpPr>
        </xdr:nvSpPr>
        <xdr:spPr>
          <a:xfrm>
            <a:off x="4048509" y="6438545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  9%</a:t>
            </a:r>
          </a:p>
        </xdr:txBody>
      </xdr:sp>
      <xdr:sp>
        <xdr:nvSpPr>
          <xdr:cNvPr id="44" name="TextBox 1"/>
          <xdr:cNvSpPr txBox="1">
            <a:spLocks noChangeArrowheads="1"/>
          </xdr:cNvSpPr>
        </xdr:nvSpPr>
        <xdr:spPr>
          <a:xfrm>
            <a:off x="4371397" y="6429663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10%</a:t>
            </a:r>
          </a:p>
        </xdr:txBody>
      </xdr:sp>
      <xdr:sp>
        <xdr:nvSpPr>
          <xdr:cNvPr id="45" name="TextBox 1"/>
          <xdr:cNvSpPr txBox="1">
            <a:spLocks noChangeArrowheads="1"/>
          </xdr:cNvSpPr>
        </xdr:nvSpPr>
        <xdr:spPr>
          <a:xfrm>
            <a:off x="4676511" y="6619739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13%</a:t>
            </a:r>
          </a:p>
        </xdr:txBody>
      </xdr:sp>
      <xdr:sp>
        <xdr:nvSpPr>
          <xdr:cNvPr id="46" name="TextBox 1"/>
          <xdr:cNvSpPr txBox="1">
            <a:spLocks noChangeArrowheads="1"/>
          </xdr:cNvSpPr>
        </xdr:nvSpPr>
        <xdr:spPr>
          <a:xfrm>
            <a:off x="4990512" y="6496279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15%</a:t>
            </a:r>
          </a:p>
        </xdr:txBody>
      </xdr:sp>
      <xdr:sp>
        <xdr:nvSpPr>
          <xdr:cNvPr id="47" name="TextBox 1"/>
          <xdr:cNvSpPr txBox="1">
            <a:spLocks noChangeArrowheads="1"/>
          </xdr:cNvSpPr>
        </xdr:nvSpPr>
        <xdr:spPr>
          <a:xfrm>
            <a:off x="5295627" y="6429663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15%</a:t>
            </a:r>
          </a:p>
        </xdr:txBody>
      </xdr:sp>
      <xdr:sp>
        <xdr:nvSpPr>
          <xdr:cNvPr id="48" name="TextBox 1"/>
          <xdr:cNvSpPr txBox="1">
            <a:spLocks noChangeArrowheads="1"/>
          </xdr:cNvSpPr>
        </xdr:nvSpPr>
        <xdr:spPr>
          <a:xfrm>
            <a:off x="5609628" y="6276892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13%</a:t>
            </a:r>
          </a:p>
        </xdr:txBody>
      </xdr:sp>
      <xdr:sp>
        <xdr:nvSpPr>
          <xdr:cNvPr id="49" name="TextBox 1"/>
          <xdr:cNvSpPr txBox="1">
            <a:spLocks noChangeArrowheads="1"/>
          </xdr:cNvSpPr>
        </xdr:nvSpPr>
        <xdr:spPr>
          <a:xfrm>
            <a:off x="5925110" y="608681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50" name="TextBox 1"/>
          <xdr:cNvSpPr txBox="1">
            <a:spLocks noChangeArrowheads="1"/>
          </xdr:cNvSpPr>
        </xdr:nvSpPr>
        <xdr:spPr>
          <a:xfrm>
            <a:off x="6239112" y="608681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15%</a:t>
            </a:r>
          </a:p>
        </xdr:txBody>
      </xdr:sp>
      <xdr:sp>
        <xdr:nvSpPr>
          <xdr:cNvPr id="51" name="TextBox 1"/>
          <xdr:cNvSpPr txBox="1">
            <a:spLocks noChangeArrowheads="1"/>
          </xdr:cNvSpPr>
        </xdr:nvSpPr>
        <xdr:spPr>
          <a:xfrm>
            <a:off x="6544226" y="595269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12%</a:t>
            </a:r>
          </a:p>
        </xdr:txBody>
      </xdr:sp>
      <xdr:sp>
        <xdr:nvSpPr>
          <xdr:cNvPr id="52" name="TextBox 1"/>
          <xdr:cNvSpPr txBox="1">
            <a:spLocks noChangeArrowheads="1"/>
          </xdr:cNvSpPr>
        </xdr:nvSpPr>
        <xdr:spPr>
          <a:xfrm>
            <a:off x="6858227" y="5962467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15%</a:t>
            </a:r>
          </a:p>
        </xdr:txBody>
      </xdr:sp>
      <xdr:sp>
        <xdr:nvSpPr>
          <xdr:cNvPr id="53" name="TextBox 1"/>
          <xdr:cNvSpPr txBox="1">
            <a:spLocks noChangeArrowheads="1"/>
          </xdr:cNvSpPr>
        </xdr:nvSpPr>
        <xdr:spPr>
          <a:xfrm>
            <a:off x="7172228" y="6010430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54" name="TextBox 1"/>
          <xdr:cNvSpPr txBox="1">
            <a:spLocks noChangeArrowheads="1"/>
          </xdr:cNvSpPr>
        </xdr:nvSpPr>
        <xdr:spPr>
          <a:xfrm>
            <a:off x="7486229" y="6095698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13%</a:t>
            </a:r>
          </a:p>
        </xdr:txBody>
      </xdr:sp>
      <xdr:sp>
        <xdr:nvSpPr>
          <xdr:cNvPr id="55" name="TextBox 1"/>
          <xdr:cNvSpPr txBox="1">
            <a:spLocks noChangeArrowheads="1"/>
          </xdr:cNvSpPr>
        </xdr:nvSpPr>
        <xdr:spPr>
          <a:xfrm>
            <a:off x="7791344" y="546773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14%</a:t>
            </a:r>
          </a:p>
        </xdr:txBody>
      </xdr:sp>
      <xdr:sp>
        <xdr:nvSpPr>
          <xdr:cNvPr id="56" name="TextBox 1"/>
          <xdr:cNvSpPr txBox="1">
            <a:spLocks noChangeArrowheads="1"/>
          </xdr:cNvSpPr>
        </xdr:nvSpPr>
        <xdr:spPr>
          <a:xfrm>
            <a:off x="8105345" y="5381580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12%</a:t>
            </a:r>
          </a:p>
        </xdr:txBody>
      </xdr:sp>
      <xdr:sp>
        <xdr:nvSpPr>
          <xdr:cNvPr id="57" name="TextBox 1"/>
          <xdr:cNvSpPr txBox="1">
            <a:spLocks noChangeArrowheads="1"/>
          </xdr:cNvSpPr>
        </xdr:nvSpPr>
        <xdr:spPr>
          <a:xfrm>
            <a:off x="8410459" y="520038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12%</a:t>
            </a:r>
          </a:p>
        </xdr:txBody>
      </xdr:sp>
      <xdr:sp>
        <xdr:nvSpPr>
          <xdr:cNvPr id="58" name="TextBox 1"/>
          <xdr:cNvSpPr txBox="1">
            <a:spLocks noChangeArrowheads="1"/>
          </xdr:cNvSpPr>
        </xdr:nvSpPr>
        <xdr:spPr>
          <a:xfrm>
            <a:off x="8724461" y="5333617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13%</a:t>
            </a:r>
          </a:p>
        </xdr:txBody>
      </xdr:sp>
      <xdr:sp>
        <xdr:nvSpPr>
          <xdr:cNvPr id="59" name="TextBox 1"/>
          <xdr:cNvSpPr txBox="1">
            <a:spLocks noChangeArrowheads="1"/>
          </xdr:cNvSpPr>
        </xdr:nvSpPr>
        <xdr:spPr>
          <a:xfrm>
            <a:off x="9038462" y="5353157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15%</a:t>
            </a:r>
          </a:p>
        </xdr:txBody>
      </xdr:sp>
      <xdr:sp>
        <xdr:nvSpPr>
          <xdr:cNvPr id="60" name="TextBox 1"/>
          <xdr:cNvSpPr txBox="1">
            <a:spLocks noChangeArrowheads="1"/>
          </xdr:cNvSpPr>
        </xdr:nvSpPr>
        <xdr:spPr>
          <a:xfrm>
            <a:off x="9348020" y="6220046"/>
            <a:ext cx="500625" cy="154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20%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PageLayoutView="0" workbookViewId="0" topLeftCell="A1">
      <pane xSplit="2" ySplit="3" topLeftCell="C4" activePane="bottomRight" state="frozen"/>
      <selection pane="topLeft" activeCell="C4" sqref="C4:T33"/>
      <selection pane="topRight" activeCell="C4" sqref="C4:T33"/>
      <selection pane="bottomLeft" activeCell="C4" sqref="C4:T33"/>
      <selection pane="bottomRight" activeCell="A1" sqref="A1:T1"/>
    </sheetView>
  </sheetViews>
  <sheetFormatPr defaultColWidth="9.140625" defaultRowHeight="15"/>
  <cols>
    <col min="1" max="1" width="7.28125" style="0" customWidth="1"/>
    <col min="2" max="2" width="32.7109375" style="0" customWidth="1"/>
    <col min="3" max="20" width="8.8515625" style="0" bestFit="1" customWidth="1"/>
  </cols>
  <sheetData>
    <row r="1" spans="1:20" ht="50.25" customHeight="1">
      <c r="A1" s="96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8" customHeight="1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39.75" customHeight="1" thickBot="1" thickTop="1">
      <c r="A3" s="19" t="s">
        <v>27</v>
      </c>
      <c r="B3" s="21" t="s">
        <v>25</v>
      </c>
      <c r="C3" s="22">
        <v>1897</v>
      </c>
      <c r="D3" s="20">
        <v>1898</v>
      </c>
      <c r="E3" s="20">
        <v>1899</v>
      </c>
      <c r="F3" s="20">
        <v>1900</v>
      </c>
      <c r="G3" s="20">
        <v>1901</v>
      </c>
      <c r="H3" s="20">
        <v>1902</v>
      </c>
      <c r="I3" s="20">
        <v>1903</v>
      </c>
      <c r="J3" s="20">
        <v>1904</v>
      </c>
      <c r="K3" s="20">
        <v>1905</v>
      </c>
      <c r="L3" s="20">
        <v>1906</v>
      </c>
      <c r="M3" s="20">
        <v>1907</v>
      </c>
      <c r="N3" s="20">
        <v>1908</v>
      </c>
      <c r="O3" s="20">
        <v>1909</v>
      </c>
      <c r="P3" s="20">
        <v>1910</v>
      </c>
      <c r="Q3" s="20">
        <v>1911</v>
      </c>
      <c r="R3" s="20">
        <v>1912</v>
      </c>
      <c r="S3" s="20">
        <v>1913</v>
      </c>
      <c r="T3" s="21">
        <v>1914</v>
      </c>
    </row>
    <row r="4" spans="1:20" s="1" customFormat="1" ht="15.75" thickTop="1">
      <c r="A4" s="27">
        <v>1</v>
      </c>
      <c r="B4" s="28" t="s">
        <v>10</v>
      </c>
      <c r="C4" s="35">
        <v>480764.637</v>
      </c>
      <c r="D4" s="36">
        <v>530312.169</v>
      </c>
      <c r="E4" s="36">
        <v>562718.09</v>
      </c>
      <c r="F4" s="36">
        <v>536756.88</v>
      </c>
      <c r="G4" s="36">
        <v>496913.117</v>
      </c>
      <c r="H4" s="36">
        <v>493098.129</v>
      </c>
      <c r="I4" s="36">
        <v>560347</v>
      </c>
      <c r="J4" s="36">
        <v>535098</v>
      </c>
      <c r="K4" s="36">
        <v>521159</v>
      </c>
      <c r="L4" s="36">
        <v>580222</v>
      </c>
      <c r="M4" s="36">
        <v>645486</v>
      </c>
      <c r="N4" s="36">
        <v>701249</v>
      </c>
      <c r="O4" s="36">
        <v>734853</v>
      </c>
      <c r="P4" s="36">
        <v>897602</v>
      </c>
      <c r="Q4" s="36">
        <v>960260</v>
      </c>
      <c r="R4" s="36">
        <v>969917</v>
      </c>
      <c r="S4" s="36">
        <v>1146256</v>
      </c>
      <c r="T4" s="37">
        <v>854341</v>
      </c>
    </row>
    <row r="5" spans="1:20" ht="15">
      <c r="A5" s="16">
        <v>2</v>
      </c>
      <c r="B5" s="24" t="s">
        <v>0</v>
      </c>
      <c r="C5" s="38">
        <v>1465.202</v>
      </c>
      <c r="D5" s="39">
        <v>2217.372</v>
      </c>
      <c r="E5" s="39">
        <v>1913.269</v>
      </c>
      <c r="F5" s="39">
        <v>2282.429</v>
      </c>
      <c r="G5" s="39">
        <v>2352.006</v>
      </c>
      <c r="H5" s="39">
        <v>2043.707</v>
      </c>
      <c r="I5" s="39">
        <v>1636</v>
      </c>
      <c r="J5" s="39">
        <v>2274</v>
      </c>
      <c r="K5" s="39">
        <v>2760</v>
      </c>
      <c r="L5" s="39">
        <v>2396</v>
      </c>
      <c r="M5" s="39">
        <v>2827</v>
      </c>
      <c r="N5" s="39">
        <v>2933</v>
      </c>
      <c r="O5" s="39">
        <v>2844</v>
      </c>
      <c r="P5" s="39">
        <v>2464</v>
      </c>
      <c r="Q5" s="39">
        <v>4140</v>
      </c>
      <c r="R5" s="39">
        <v>4612</v>
      </c>
      <c r="S5" s="39">
        <v>5723</v>
      </c>
      <c r="T5" s="40">
        <v>46892</v>
      </c>
    </row>
    <row r="6" spans="1:20" ht="15">
      <c r="A6" s="16">
        <v>3</v>
      </c>
      <c r="B6" s="24" t="s">
        <v>2</v>
      </c>
      <c r="C6" s="38">
        <v>200665.226</v>
      </c>
      <c r="D6" s="39">
        <v>228667.078</v>
      </c>
      <c r="E6" s="39">
        <v>245624.618</v>
      </c>
      <c r="F6" s="39">
        <v>240950.976</v>
      </c>
      <c r="G6" s="39">
        <v>192773.242</v>
      </c>
      <c r="H6" s="39">
        <v>202563.624</v>
      </c>
      <c r="I6" s="39">
        <v>245654</v>
      </c>
      <c r="J6" s="39">
        <v>257915</v>
      </c>
      <c r="K6" s="39">
        <v>245228</v>
      </c>
      <c r="L6" s="39">
        <v>262252</v>
      </c>
      <c r="M6" s="39">
        <v>281323</v>
      </c>
      <c r="N6" s="39">
        <v>306242</v>
      </c>
      <c r="O6" s="39">
        <v>297258</v>
      </c>
      <c r="P6" s="39">
        <v>352480</v>
      </c>
      <c r="Q6" s="39">
        <v>382892</v>
      </c>
      <c r="R6" s="39">
        <v>396024</v>
      </c>
      <c r="S6" s="39">
        <v>486102</v>
      </c>
      <c r="T6" s="40">
        <v>319701</v>
      </c>
    </row>
    <row r="7" spans="1:20" ht="15">
      <c r="A7" s="16">
        <v>4</v>
      </c>
      <c r="B7" s="24" t="s">
        <v>1</v>
      </c>
      <c r="C7" s="38">
        <v>174452.894</v>
      </c>
      <c r="D7" s="39">
        <v>194146.521</v>
      </c>
      <c r="E7" s="39">
        <v>207263.874</v>
      </c>
      <c r="F7" s="39">
        <v>192207.217</v>
      </c>
      <c r="G7" s="39">
        <v>195185.353</v>
      </c>
      <c r="H7" s="39">
        <v>189480.421</v>
      </c>
      <c r="I7" s="39">
        <v>215548</v>
      </c>
      <c r="J7" s="39">
        <v>181566</v>
      </c>
      <c r="K7" s="39">
        <v>183622</v>
      </c>
      <c r="L7" s="39">
        <v>218813</v>
      </c>
      <c r="M7" s="39">
        <v>265709</v>
      </c>
      <c r="N7" s="39">
        <v>300022</v>
      </c>
      <c r="O7" s="39">
        <v>330848</v>
      </c>
      <c r="P7" s="39">
        <v>417013</v>
      </c>
      <c r="Q7" s="39">
        <v>436195</v>
      </c>
      <c r="R7" s="39">
        <v>437850</v>
      </c>
      <c r="S7" s="39">
        <v>509617</v>
      </c>
      <c r="T7" s="40">
        <v>366760</v>
      </c>
    </row>
    <row r="8" spans="1:20" ht="15">
      <c r="A8" s="16">
        <v>5</v>
      </c>
      <c r="B8" s="24" t="s">
        <v>3</v>
      </c>
      <c r="C8" s="38">
        <v>27251.49</v>
      </c>
      <c r="D8" s="39">
        <v>32122.198</v>
      </c>
      <c r="E8" s="39">
        <v>37864.853</v>
      </c>
      <c r="F8" s="39">
        <v>32551.422</v>
      </c>
      <c r="G8" s="39">
        <v>30034.641</v>
      </c>
      <c r="H8" s="39">
        <v>30205.029</v>
      </c>
      <c r="I8" s="39">
        <v>35736</v>
      </c>
      <c r="J8" s="39">
        <v>32605</v>
      </c>
      <c r="K8" s="39">
        <v>28052</v>
      </c>
      <c r="L8" s="39">
        <v>28033</v>
      </c>
      <c r="M8" s="39">
        <v>31261</v>
      </c>
      <c r="N8" s="39">
        <v>33312</v>
      </c>
      <c r="O8" s="39">
        <v>35267</v>
      </c>
      <c r="P8" s="39">
        <v>44649</v>
      </c>
      <c r="Q8" s="39">
        <v>46939</v>
      </c>
      <c r="R8" s="39">
        <v>45979</v>
      </c>
      <c r="S8" s="39">
        <v>47575</v>
      </c>
      <c r="T8" s="40">
        <v>31257</v>
      </c>
    </row>
    <row r="9" spans="1:20" ht="15">
      <c r="A9" s="16">
        <v>6</v>
      </c>
      <c r="B9" s="24" t="s">
        <v>4</v>
      </c>
      <c r="C9" s="38">
        <v>709.988</v>
      </c>
      <c r="D9" s="39">
        <v>925.579</v>
      </c>
      <c r="E9" s="39">
        <v>1219.715</v>
      </c>
      <c r="F9" s="39">
        <v>851.092</v>
      </c>
      <c r="G9" s="39">
        <v>1360.976</v>
      </c>
      <c r="H9" s="39">
        <v>1083.989</v>
      </c>
      <c r="I9" s="39">
        <v>1241</v>
      </c>
      <c r="J9" s="39">
        <v>1216</v>
      </c>
      <c r="K9" s="39">
        <v>767</v>
      </c>
      <c r="L9" s="39">
        <v>764</v>
      </c>
      <c r="M9" s="39">
        <v>1734</v>
      </c>
      <c r="N9" s="39">
        <v>1693</v>
      </c>
      <c r="O9" s="39">
        <v>1031</v>
      </c>
      <c r="P9" s="39">
        <v>2140</v>
      </c>
      <c r="Q9" s="39">
        <v>2071</v>
      </c>
      <c r="R9" s="39">
        <v>1597</v>
      </c>
      <c r="S9" s="39">
        <v>1022</v>
      </c>
      <c r="T9" s="40">
        <v>1389</v>
      </c>
    </row>
    <row r="10" spans="1:20" ht="15">
      <c r="A10" s="16">
        <v>7</v>
      </c>
      <c r="B10" s="24" t="s">
        <v>5</v>
      </c>
      <c r="C10" s="38">
        <v>69749.549</v>
      </c>
      <c r="D10" s="39">
        <v>65801.732</v>
      </c>
      <c r="E10" s="39">
        <v>61554.665</v>
      </c>
      <c r="F10" s="39">
        <v>62862.064</v>
      </c>
      <c r="G10" s="39">
        <v>70995.926</v>
      </c>
      <c r="H10" s="39">
        <v>63341.137</v>
      </c>
      <c r="I10" s="39">
        <v>57131</v>
      </c>
      <c r="J10" s="39">
        <v>54557</v>
      </c>
      <c r="K10" s="39">
        <v>54421</v>
      </c>
      <c r="L10" s="39">
        <v>61811</v>
      </c>
      <c r="M10" s="39">
        <v>57443</v>
      </c>
      <c r="N10" s="39">
        <v>52373</v>
      </c>
      <c r="O10" s="39">
        <v>47615</v>
      </c>
      <c r="P10" s="39">
        <v>56925</v>
      </c>
      <c r="Q10" s="39">
        <v>63627</v>
      </c>
      <c r="R10" s="39">
        <v>57361</v>
      </c>
      <c r="S10" s="39">
        <v>67630</v>
      </c>
      <c r="T10" s="40">
        <v>55717</v>
      </c>
    </row>
    <row r="11" spans="1:20" ht="15.75" thickBot="1">
      <c r="A11" s="17">
        <v>8</v>
      </c>
      <c r="B11" s="29" t="s">
        <v>6</v>
      </c>
      <c r="C11" s="41">
        <v>6255.599</v>
      </c>
      <c r="D11" s="42">
        <v>6206.346</v>
      </c>
      <c r="E11" s="42">
        <v>6922.325</v>
      </c>
      <c r="F11" s="42">
        <v>4603.076</v>
      </c>
      <c r="G11" s="42">
        <v>3844.19</v>
      </c>
      <c r="H11" s="42">
        <v>4260.545</v>
      </c>
      <c r="I11" s="42">
        <v>3312</v>
      </c>
      <c r="J11" s="42">
        <v>4930</v>
      </c>
      <c r="K11" s="42">
        <v>6270</v>
      </c>
      <c r="L11" s="42">
        <v>6117</v>
      </c>
      <c r="M11" s="42">
        <v>5102</v>
      </c>
      <c r="N11" s="42">
        <v>4576</v>
      </c>
      <c r="O11" s="42">
        <v>4560</v>
      </c>
      <c r="P11" s="42">
        <v>4210</v>
      </c>
      <c r="Q11" s="42">
        <v>5399</v>
      </c>
      <c r="R11" s="42">
        <v>5958</v>
      </c>
      <c r="S11" s="42">
        <v>7244</v>
      </c>
      <c r="T11" s="43">
        <v>4884</v>
      </c>
    </row>
    <row r="12" spans="1:20" s="1" customFormat="1" ht="15.75" thickTop="1">
      <c r="A12" s="27">
        <v>9</v>
      </c>
      <c r="B12" s="28" t="s">
        <v>38</v>
      </c>
      <c r="C12" s="35">
        <v>19069.499</v>
      </c>
      <c r="D12" s="36">
        <v>20637.155</v>
      </c>
      <c r="E12" s="36">
        <v>20228.606</v>
      </c>
      <c r="F12" s="36">
        <v>21904.207</v>
      </c>
      <c r="G12" s="36">
        <v>23499.06</v>
      </c>
      <c r="H12" s="36">
        <v>23914.155</v>
      </c>
      <c r="I12" s="36">
        <v>23785</v>
      </c>
      <c r="J12" s="36">
        <v>25689</v>
      </c>
      <c r="K12" s="36">
        <v>28177</v>
      </c>
      <c r="L12" s="36">
        <v>35399</v>
      </c>
      <c r="M12" s="36">
        <v>31591</v>
      </c>
      <c r="N12" s="36">
        <v>30630</v>
      </c>
      <c r="O12" s="36">
        <v>34538</v>
      </c>
      <c r="P12" s="36">
        <v>38742</v>
      </c>
      <c r="Q12" s="36">
        <v>42048</v>
      </c>
      <c r="R12" s="36">
        <v>45172</v>
      </c>
      <c r="S12" s="36">
        <v>56023</v>
      </c>
      <c r="T12" s="37">
        <v>62354</v>
      </c>
    </row>
    <row r="13" spans="1:20" ht="15">
      <c r="A13" s="16">
        <v>10</v>
      </c>
      <c r="B13" s="24" t="s">
        <v>7</v>
      </c>
      <c r="C13" s="38">
        <v>1130.653</v>
      </c>
      <c r="D13" s="39">
        <v>1051.27</v>
      </c>
      <c r="E13" s="39">
        <v>928.78</v>
      </c>
      <c r="F13" s="39">
        <v>1164.934</v>
      </c>
      <c r="G13" s="39">
        <v>1507.24</v>
      </c>
      <c r="H13" s="39">
        <v>1484.04</v>
      </c>
      <c r="I13" s="39">
        <v>2168</v>
      </c>
      <c r="J13" s="39">
        <v>2283</v>
      </c>
      <c r="K13" s="39">
        <v>2025</v>
      </c>
      <c r="L13" s="39">
        <v>2019</v>
      </c>
      <c r="M13" s="39">
        <v>2403</v>
      </c>
      <c r="N13" s="39"/>
      <c r="O13" s="39"/>
      <c r="P13" s="39"/>
      <c r="Q13" s="39"/>
      <c r="R13" s="39"/>
      <c r="S13" s="39"/>
      <c r="T13" s="40"/>
    </row>
    <row r="14" spans="1:20" ht="15">
      <c r="A14" s="16">
        <v>11</v>
      </c>
      <c r="B14" s="24" t="s">
        <v>8</v>
      </c>
      <c r="C14" s="38">
        <v>14754.968</v>
      </c>
      <c r="D14" s="39">
        <v>15382.519</v>
      </c>
      <c r="E14" s="39">
        <v>15696.462</v>
      </c>
      <c r="F14" s="39">
        <v>17176.066</v>
      </c>
      <c r="G14" s="39">
        <v>17902.807</v>
      </c>
      <c r="H14" s="39">
        <v>19422.202</v>
      </c>
      <c r="I14" s="39">
        <v>19154</v>
      </c>
      <c r="J14" s="39">
        <v>21041</v>
      </c>
      <c r="K14" s="39">
        <v>23755</v>
      </c>
      <c r="L14" s="39">
        <v>31250</v>
      </c>
      <c r="M14" s="39">
        <v>27288</v>
      </c>
      <c r="N14" s="39">
        <v>28308</v>
      </c>
      <c r="O14" s="39">
        <v>32403</v>
      </c>
      <c r="P14" s="39">
        <v>36868</v>
      </c>
      <c r="Q14" s="39">
        <v>39879</v>
      </c>
      <c r="R14" s="39">
        <v>41291</v>
      </c>
      <c r="S14" s="39">
        <v>49030</v>
      </c>
      <c r="T14" s="40">
        <v>57844</v>
      </c>
    </row>
    <row r="15" spans="1:20" ht="15.75" thickBot="1">
      <c r="A15" s="17">
        <v>12</v>
      </c>
      <c r="B15" s="29" t="s">
        <v>2</v>
      </c>
      <c r="C15" s="41">
        <v>3164.719</v>
      </c>
      <c r="D15" s="42">
        <v>4078.896</v>
      </c>
      <c r="E15" s="42">
        <v>3582.124</v>
      </c>
      <c r="F15" s="42">
        <v>3563.168</v>
      </c>
      <c r="G15" s="42">
        <v>3451.467</v>
      </c>
      <c r="H15" s="42">
        <v>3007.913</v>
      </c>
      <c r="I15" s="42">
        <v>2462</v>
      </c>
      <c r="J15" s="42">
        <v>2329</v>
      </c>
      <c r="K15" s="42">
        <v>2172</v>
      </c>
      <c r="L15" s="42">
        <v>2125</v>
      </c>
      <c r="M15" s="42">
        <v>1745</v>
      </c>
      <c r="N15" s="42">
        <v>2322</v>
      </c>
      <c r="O15" s="42">
        <v>2135</v>
      </c>
      <c r="P15" s="42">
        <v>1874</v>
      </c>
      <c r="Q15" s="42">
        <v>2169</v>
      </c>
      <c r="R15" s="42">
        <v>3881</v>
      </c>
      <c r="S15" s="42">
        <v>6993</v>
      </c>
      <c r="T15" s="43">
        <v>4137</v>
      </c>
    </row>
    <row r="16" spans="1:20" s="1" customFormat="1" ht="15.75" thickTop="1">
      <c r="A16" s="18">
        <v>13</v>
      </c>
      <c r="B16" s="23" t="s">
        <v>9</v>
      </c>
      <c r="C16" s="44">
        <v>60163.734</v>
      </c>
      <c r="D16" s="45">
        <v>66510.115</v>
      </c>
      <c r="E16" s="45">
        <v>67538.348</v>
      </c>
      <c r="F16" s="45">
        <v>67713.791</v>
      </c>
      <c r="G16" s="45">
        <v>73013.279</v>
      </c>
      <c r="H16" s="45">
        <v>82138.7</v>
      </c>
      <c r="I16" s="45">
        <v>97539</v>
      </c>
      <c r="J16" s="45">
        <v>90616</v>
      </c>
      <c r="K16" s="45">
        <v>85751</v>
      </c>
      <c r="L16" s="45">
        <v>185069</v>
      </c>
      <c r="M16" s="45">
        <v>170288</v>
      </c>
      <c r="N16" s="45">
        <v>180780</v>
      </c>
      <c r="O16" s="45">
        <v>136945</v>
      </c>
      <c r="P16" s="45">
        <v>148102</v>
      </c>
      <c r="Q16" s="45">
        <v>159374</v>
      </c>
      <c r="R16" s="45">
        <v>156683</v>
      </c>
      <c r="S16" s="45">
        <v>171755</v>
      </c>
      <c r="T16" s="46">
        <v>181297</v>
      </c>
    </row>
    <row r="17" spans="1:20" ht="15">
      <c r="A17" s="30">
        <v>14</v>
      </c>
      <c r="B17" s="25" t="s">
        <v>5</v>
      </c>
      <c r="C17" s="38">
        <v>10733.578</v>
      </c>
      <c r="D17" s="39">
        <v>14398.297</v>
      </c>
      <c r="E17" s="39">
        <v>14163.669</v>
      </c>
      <c r="F17" s="39">
        <v>16089.848</v>
      </c>
      <c r="G17" s="39">
        <v>16923.65</v>
      </c>
      <c r="H17" s="39">
        <v>14973.538</v>
      </c>
      <c r="I17" s="39">
        <v>19031</v>
      </c>
      <c r="J17" s="39">
        <v>19446</v>
      </c>
      <c r="K17" s="39">
        <v>15735</v>
      </c>
      <c r="L17" s="39">
        <v>17223</v>
      </c>
      <c r="M17" s="39">
        <v>19445</v>
      </c>
      <c r="N17" s="39">
        <v>17327</v>
      </c>
      <c r="O17" s="39">
        <v>21491</v>
      </c>
      <c r="P17" s="39">
        <v>22407</v>
      </c>
      <c r="Q17" s="39">
        <v>27695</v>
      </c>
      <c r="R17" s="39">
        <v>28929</v>
      </c>
      <c r="S17" s="39">
        <v>25201</v>
      </c>
      <c r="T17" s="40">
        <v>27385</v>
      </c>
    </row>
    <row r="18" spans="1:20" ht="15">
      <c r="A18" s="30">
        <v>15</v>
      </c>
      <c r="B18" s="25" t="s">
        <v>11</v>
      </c>
      <c r="C18" s="38">
        <v>610.762</v>
      </c>
      <c r="D18" s="39">
        <v>502.19</v>
      </c>
      <c r="E18" s="39">
        <v>571.991</v>
      </c>
      <c r="F18" s="39">
        <v>469.96</v>
      </c>
      <c r="G18" s="39">
        <v>862.489</v>
      </c>
      <c r="H18" s="39">
        <v>983.52</v>
      </c>
      <c r="I18" s="39">
        <v>916</v>
      </c>
      <c r="J18" s="39">
        <v>1298</v>
      </c>
      <c r="K18" s="39">
        <v>959</v>
      </c>
      <c r="L18" s="39">
        <v>1148</v>
      </c>
      <c r="M18" s="39">
        <v>561</v>
      </c>
      <c r="N18" s="39">
        <v>306</v>
      </c>
      <c r="O18" s="39">
        <v>423</v>
      </c>
      <c r="P18" s="39">
        <v>627</v>
      </c>
      <c r="Q18" s="39">
        <v>724</v>
      </c>
      <c r="R18" s="39">
        <v>642</v>
      </c>
      <c r="S18" s="39">
        <v>1066</v>
      </c>
      <c r="T18" s="40">
        <v>572</v>
      </c>
    </row>
    <row r="19" spans="1:20" ht="15">
      <c r="A19" s="30">
        <v>16</v>
      </c>
      <c r="B19" s="25" t="s">
        <v>15</v>
      </c>
      <c r="C19" s="38">
        <v>4944.086</v>
      </c>
      <c r="D19" s="39">
        <v>6019.909</v>
      </c>
      <c r="E19" s="39">
        <v>5452.279</v>
      </c>
      <c r="F19" s="39">
        <v>5809.191</v>
      </c>
      <c r="G19" s="39">
        <v>6219.906</v>
      </c>
      <c r="H19" s="39">
        <v>5877.993</v>
      </c>
      <c r="I19" s="39">
        <v>7276</v>
      </c>
      <c r="J19" s="39">
        <v>6780</v>
      </c>
      <c r="K19" s="39">
        <v>5362</v>
      </c>
      <c r="L19" s="39">
        <v>6805</v>
      </c>
      <c r="M19" s="39">
        <v>5067</v>
      </c>
      <c r="N19" s="39">
        <v>6462</v>
      </c>
      <c r="O19" s="39">
        <v>7739</v>
      </c>
      <c r="P19" s="39">
        <v>8768</v>
      </c>
      <c r="Q19" s="39">
        <v>6845</v>
      </c>
      <c r="R19" s="39">
        <v>5932</v>
      </c>
      <c r="S19" s="39">
        <v>9620</v>
      </c>
      <c r="T19" s="40">
        <v>8089</v>
      </c>
    </row>
    <row r="20" spans="1:20" ht="15">
      <c r="A20" s="30">
        <v>17</v>
      </c>
      <c r="B20" s="25" t="s">
        <v>14</v>
      </c>
      <c r="C20" s="38">
        <v>6525.077</v>
      </c>
      <c r="D20" s="39">
        <v>7350.91</v>
      </c>
      <c r="E20" s="39">
        <v>8174.722</v>
      </c>
      <c r="F20" s="39">
        <v>7058.742</v>
      </c>
      <c r="G20" s="39">
        <v>10247.759</v>
      </c>
      <c r="H20" s="39">
        <v>9218.246</v>
      </c>
      <c r="I20" s="39">
        <v>10802</v>
      </c>
      <c r="J20" s="39">
        <v>9787</v>
      </c>
      <c r="K20" s="39">
        <v>8519</v>
      </c>
      <c r="L20" s="39">
        <v>8426</v>
      </c>
      <c r="M20" s="39">
        <v>10425</v>
      </c>
      <c r="N20" s="39">
        <v>12385</v>
      </c>
      <c r="O20" s="39">
        <v>12564</v>
      </c>
      <c r="P20" s="39">
        <v>15608</v>
      </c>
      <c r="Q20" s="39">
        <v>16131</v>
      </c>
      <c r="R20" s="39">
        <v>18008</v>
      </c>
      <c r="S20" s="39">
        <v>20442</v>
      </c>
      <c r="T20" s="40">
        <v>20540</v>
      </c>
    </row>
    <row r="21" spans="1:20" ht="15">
      <c r="A21" s="30">
        <v>18</v>
      </c>
      <c r="B21" s="25" t="s">
        <v>31</v>
      </c>
      <c r="C21" s="38">
        <v>3973.009</v>
      </c>
      <c r="D21" s="39">
        <v>4341.658</v>
      </c>
      <c r="E21" s="39">
        <v>4493.569</v>
      </c>
      <c r="F21" s="39">
        <v>4027.083</v>
      </c>
      <c r="G21" s="39">
        <v>4397.378</v>
      </c>
      <c r="H21" s="39">
        <v>4163.019</v>
      </c>
      <c r="I21" s="39">
        <v>4270</v>
      </c>
      <c r="J21" s="39">
        <v>3405</v>
      </c>
      <c r="K21" s="39">
        <v>4645</v>
      </c>
      <c r="L21" s="39">
        <v>4901</v>
      </c>
      <c r="M21" s="39">
        <v>4092</v>
      </c>
      <c r="N21" s="39">
        <v>4112</v>
      </c>
      <c r="O21" s="39">
        <v>4252</v>
      </c>
      <c r="P21" s="39">
        <v>5139</v>
      </c>
      <c r="Q21" s="39">
        <v>5090</v>
      </c>
      <c r="R21" s="39">
        <v>3782</v>
      </c>
      <c r="S21" s="39">
        <v>4222</v>
      </c>
      <c r="T21" s="40">
        <v>4455</v>
      </c>
    </row>
    <row r="22" spans="1:20" ht="26.25">
      <c r="A22" s="30">
        <v>19</v>
      </c>
      <c r="B22" s="25" t="s">
        <v>47</v>
      </c>
      <c r="C22" s="38">
        <v>251.394</v>
      </c>
      <c r="D22" s="39">
        <v>245.201</v>
      </c>
      <c r="E22" s="39">
        <v>273.685</v>
      </c>
      <c r="F22" s="39">
        <v>177.097</v>
      </c>
      <c r="G22" s="39">
        <v>228.99</v>
      </c>
      <c r="H22" s="39">
        <v>222.545</v>
      </c>
      <c r="I22" s="39">
        <v>186</v>
      </c>
      <c r="J22" s="39">
        <v>88</v>
      </c>
      <c r="K22" s="39">
        <v>76</v>
      </c>
      <c r="L22" s="39">
        <v>55</v>
      </c>
      <c r="M22" s="39">
        <v>135</v>
      </c>
      <c r="N22" s="39"/>
      <c r="O22" s="39"/>
      <c r="P22" s="39"/>
      <c r="Q22" s="39"/>
      <c r="R22" s="39"/>
      <c r="S22" s="39"/>
      <c r="T22" s="40"/>
    </row>
    <row r="23" spans="1:20" ht="15">
      <c r="A23" s="30">
        <v>20</v>
      </c>
      <c r="B23" s="25" t="s">
        <v>16</v>
      </c>
      <c r="C23" s="38">
        <v>3694.063</v>
      </c>
      <c r="D23" s="39">
        <v>3832.347</v>
      </c>
      <c r="E23" s="39">
        <v>3616.52</v>
      </c>
      <c r="F23" s="39">
        <v>3444.326</v>
      </c>
      <c r="G23" s="39">
        <v>4584.838</v>
      </c>
      <c r="H23" s="39">
        <v>4838.811</v>
      </c>
      <c r="I23" s="39">
        <v>3970</v>
      </c>
      <c r="J23" s="39">
        <v>3797</v>
      </c>
      <c r="K23" s="39">
        <v>3765</v>
      </c>
      <c r="L23" s="39">
        <v>4313</v>
      </c>
      <c r="M23" s="39">
        <v>5610</v>
      </c>
      <c r="N23" s="39">
        <v>5600</v>
      </c>
      <c r="O23" s="39">
        <v>7087</v>
      </c>
      <c r="P23" s="39">
        <v>7320</v>
      </c>
      <c r="Q23" s="39">
        <v>7459</v>
      </c>
      <c r="R23" s="39">
        <v>7950</v>
      </c>
      <c r="S23" s="39">
        <v>9687</v>
      </c>
      <c r="T23" s="40">
        <v>8245</v>
      </c>
    </row>
    <row r="24" spans="1:20" ht="15">
      <c r="A24" s="30">
        <v>21</v>
      </c>
      <c r="B24" s="25" t="s">
        <v>17</v>
      </c>
      <c r="C24" s="38">
        <v>1587.673</v>
      </c>
      <c r="D24" s="39">
        <v>2212.69</v>
      </c>
      <c r="E24" s="39">
        <v>1607.103</v>
      </c>
      <c r="F24" s="39">
        <v>2121.409</v>
      </c>
      <c r="G24" s="39">
        <v>2941.809</v>
      </c>
      <c r="H24" s="39">
        <v>2343.835</v>
      </c>
      <c r="I24" s="39">
        <v>2950</v>
      </c>
      <c r="J24" s="39">
        <v>2666</v>
      </c>
      <c r="K24" s="39">
        <v>2574</v>
      </c>
      <c r="L24" s="39">
        <v>2217</v>
      </c>
      <c r="M24" s="39">
        <v>2980</v>
      </c>
      <c r="N24" s="39">
        <v>2723</v>
      </c>
      <c r="O24" s="39">
        <v>4331</v>
      </c>
      <c r="P24" s="39">
        <v>4486</v>
      </c>
      <c r="Q24" s="39">
        <v>5051</v>
      </c>
      <c r="R24" s="39">
        <v>5383</v>
      </c>
      <c r="S24" s="39">
        <v>6299</v>
      </c>
      <c r="T24" s="40">
        <v>5343</v>
      </c>
    </row>
    <row r="25" spans="1:20" ht="39">
      <c r="A25" s="30">
        <v>22</v>
      </c>
      <c r="B25" s="25" t="s">
        <v>49</v>
      </c>
      <c r="C25" s="38">
        <v>2411.259</v>
      </c>
      <c r="D25" s="39">
        <v>2116.046</v>
      </c>
      <c r="E25" s="39">
        <v>5747.583</v>
      </c>
      <c r="F25" s="39">
        <v>6392.415</v>
      </c>
      <c r="G25" s="39">
        <v>6785.603</v>
      </c>
      <c r="H25" s="39">
        <v>6007.703</v>
      </c>
      <c r="I25" s="39">
        <v>7879</v>
      </c>
      <c r="J25" s="39">
        <v>8894</v>
      </c>
      <c r="K25" s="39">
        <v>8972</v>
      </c>
      <c r="L25" s="39">
        <v>9124</v>
      </c>
      <c r="M25" s="39">
        <v>10476</v>
      </c>
      <c r="N25" s="39">
        <v>10002</v>
      </c>
      <c r="O25" s="39">
        <v>10641</v>
      </c>
      <c r="P25" s="39">
        <v>14070</v>
      </c>
      <c r="Q25" s="39">
        <v>16365</v>
      </c>
      <c r="R25" s="39">
        <v>11785</v>
      </c>
      <c r="S25" s="39">
        <v>13244</v>
      </c>
      <c r="T25" s="40">
        <v>14202</v>
      </c>
    </row>
    <row r="26" spans="1:20" ht="26.25">
      <c r="A26" s="30">
        <v>23</v>
      </c>
      <c r="B26" s="25" t="s">
        <v>19</v>
      </c>
      <c r="C26" s="38">
        <v>3006.989</v>
      </c>
      <c r="D26" s="39">
        <v>2921.777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  <row r="27" spans="1:20" ht="15">
      <c r="A27" s="30">
        <v>24</v>
      </c>
      <c r="B27" s="25" t="s">
        <v>20</v>
      </c>
      <c r="C27" s="38">
        <v>133.167</v>
      </c>
      <c r="D27" s="39">
        <v>136.214</v>
      </c>
      <c r="E27" s="39">
        <v>143.153</v>
      </c>
      <c r="F27" s="39">
        <v>122.4</v>
      </c>
      <c r="G27" s="39">
        <v>142.556</v>
      </c>
      <c r="H27" s="39">
        <v>147.105</v>
      </c>
      <c r="I27" s="39">
        <v>161</v>
      </c>
      <c r="J27" s="39">
        <v>159</v>
      </c>
      <c r="K27" s="39">
        <v>175</v>
      </c>
      <c r="L27" s="39">
        <v>238</v>
      </c>
      <c r="M27" s="39">
        <v>206</v>
      </c>
      <c r="N27" s="39"/>
      <c r="O27" s="39"/>
      <c r="P27" s="39"/>
      <c r="Q27" s="39"/>
      <c r="R27" s="39"/>
      <c r="S27" s="39"/>
      <c r="T27" s="40"/>
    </row>
    <row r="28" spans="1:20" s="1" customFormat="1" ht="15">
      <c r="A28" s="30">
        <v>25</v>
      </c>
      <c r="B28" s="25" t="s">
        <v>21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</row>
    <row r="29" spans="1:20" s="1" customFormat="1" ht="39">
      <c r="A29" s="30">
        <v>26</v>
      </c>
      <c r="B29" s="25" t="s">
        <v>50</v>
      </c>
      <c r="C29" s="47"/>
      <c r="D29" s="48"/>
      <c r="E29" s="48"/>
      <c r="F29" s="48"/>
      <c r="G29" s="48"/>
      <c r="H29" s="39">
        <v>12394.348</v>
      </c>
      <c r="I29" s="39">
        <v>22927</v>
      </c>
      <c r="J29" s="39">
        <v>26172</v>
      </c>
      <c r="K29" s="39">
        <v>11617</v>
      </c>
      <c r="L29" s="39">
        <v>15830</v>
      </c>
      <c r="M29" s="39">
        <v>23159</v>
      </c>
      <c r="N29" s="39">
        <v>29639</v>
      </c>
      <c r="O29" s="39">
        <v>26966</v>
      </c>
      <c r="P29" s="39">
        <v>30118</v>
      </c>
      <c r="Q29" s="39">
        <v>30278</v>
      </c>
      <c r="R29" s="39">
        <v>27021</v>
      </c>
      <c r="S29" s="39">
        <v>27711</v>
      </c>
      <c r="T29" s="40">
        <v>30273</v>
      </c>
    </row>
    <row r="30" spans="1:20" ht="26.25">
      <c r="A30" s="30">
        <v>27</v>
      </c>
      <c r="B30" s="25" t="s">
        <v>48</v>
      </c>
      <c r="C30" s="38">
        <v>154.498</v>
      </c>
      <c r="D30" s="39">
        <v>147.137</v>
      </c>
      <c r="E30" s="39">
        <v>281.878</v>
      </c>
      <c r="F30" s="39">
        <v>3772.672</v>
      </c>
      <c r="G30" s="39">
        <v>6470.536</v>
      </c>
      <c r="H30" s="39">
        <v>19999.004</v>
      </c>
      <c r="I30" s="39">
        <v>15869</v>
      </c>
      <c r="J30" s="39">
        <v>7154</v>
      </c>
      <c r="K30" s="39">
        <v>19822</v>
      </c>
      <c r="L30" s="39">
        <v>114041</v>
      </c>
      <c r="M30" s="39">
        <v>86660</v>
      </c>
      <c r="N30" s="39">
        <v>90797</v>
      </c>
      <c r="O30" s="39">
        <v>39146</v>
      </c>
      <c r="P30" s="39">
        <v>37213</v>
      </c>
      <c r="Q30" s="39">
        <v>41585</v>
      </c>
      <c r="R30" s="39">
        <v>43056</v>
      </c>
      <c r="S30" s="39">
        <v>47959</v>
      </c>
      <c r="T30" s="40">
        <v>56173</v>
      </c>
    </row>
    <row r="31" spans="1:20" ht="15">
      <c r="A31" s="30">
        <v>28</v>
      </c>
      <c r="B31" s="25" t="s">
        <v>22</v>
      </c>
      <c r="C31" s="38"/>
      <c r="D31" s="39"/>
      <c r="E31" s="39"/>
      <c r="F31" s="39"/>
      <c r="G31" s="39">
        <v>12353.324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</row>
    <row r="32" spans="1:20" ht="15">
      <c r="A32" s="30">
        <v>29</v>
      </c>
      <c r="B32" s="25" t="s">
        <v>23</v>
      </c>
      <c r="C32" s="38">
        <v>19660.609</v>
      </c>
      <c r="D32" s="39">
        <v>21003.741</v>
      </c>
      <c r="E32" s="39">
        <v>22540.858</v>
      </c>
      <c r="F32" s="39">
        <v>17546.774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</row>
    <row r="33" spans="1:20" ht="15.75" thickBot="1">
      <c r="A33" s="31">
        <v>30</v>
      </c>
      <c r="B33" s="26" t="s">
        <v>24</v>
      </c>
      <c r="C33" s="41">
        <v>2306.022</v>
      </c>
      <c r="D33" s="42">
        <v>1102.478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>
        <v>59</v>
      </c>
      <c r="T33" s="43">
        <v>55</v>
      </c>
    </row>
    <row r="34" spans="1:20" ht="24.75" customHeight="1" thickBot="1" thickTop="1">
      <c r="A34" s="100" t="s">
        <v>41</v>
      </c>
      <c r="B34" s="101"/>
      <c r="C34" s="32">
        <f>C16+C12+C4</f>
        <v>559997.87</v>
      </c>
      <c r="D34" s="33">
        <f aca="true" t="shared" si="0" ref="D34:L34">D16+D12+D4</f>
        <v>617459.439</v>
      </c>
      <c r="E34" s="33">
        <f t="shared" si="0"/>
        <v>650485.044</v>
      </c>
      <c r="F34" s="33">
        <f t="shared" si="0"/>
        <v>626374.878</v>
      </c>
      <c r="G34" s="33">
        <f t="shared" si="0"/>
        <v>593425.456</v>
      </c>
      <c r="H34" s="33">
        <f t="shared" si="0"/>
        <v>599150.984</v>
      </c>
      <c r="I34" s="33">
        <f t="shared" si="0"/>
        <v>681671</v>
      </c>
      <c r="J34" s="33">
        <f t="shared" si="0"/>
        <v>651403</v>
      </c>
      <c r="K34" s="33">
        <f t="shared" si="0"/>
        <v>635087</v>
      </c>
      <c r="L34" s="33">
        <f t="shared" si="0"/>
        <v>800690</v>
      </c>
      <c r="M34" s="33">
        <f>M16+M12+M4</f>
        <v>847365</v>
      </c>
      <c r="N34" s="33">
        <f>N16+N12+N4</f>
        <v>912659</v>
      </c>
      <c r="O34" s="33">
        <f>O16+O12+O4</f>
        <v>906336</v>
      </c>
      <c r="P34" s="33">
        <f>P16+P12+P4</f>
        <v>1084446</v>
      </c>
      <c r="Q34" s="33">
        <f>Q16+Q12+Q4</f>
        <v>1161682</v>
      </c>
      <c r="R34" s="33">
        <f>R16+R12+R4</f>
        <v>1171772</v>
      </c>
      <c r="S34" s="33">
        <f>S16+S12+S4</f>
        <v>1374034</v>
      </c>
      <c r="T34" s="34">
        <f>T16+T12+T4</f>
        <v>1097992</v>
      </c>
    </row>
    <row r="35" ht="15.75" thickTop="1"/>
  </sheetData>
  <sheetProtection/>
  <mergeCells count="3">
    <mergeCell ref="A1:T1"/>
    <mergeCell ref="A2:T2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PageLayoutView="0" workbookViewId="0" topLeftCell="A1">
      <pane xSplit="2" ySplit="3" topLeftCell="C4" activePane="bottomRight" state="frozen"/>
      <selection pane="topLeft" activeCell="C4" sqref="C4:T33"/>
      <selection pane="topRight" activeCell="C4" sqref="C4:T33"/>
      <selection pane="bottomLeft" activeCell="C4" sqref="C4:T33"/>
      <selection pane="bottomRight" activeCell="B26" sqref="B26"/>
    </sheetView>
  </sheetViews>
  <sheetFormatPr defaultColWidth="9.140625" defaultRowHeight="15"/>
  <cols>
    <col min="1" max="1" width="7.28125" style="0" customWidth="1"/>
    <col min="2" max="2" width="32.7109375" style="0" customWidth="1"/>
    <col min="3" max="20" width="8.8515625" style="0" bestFit="1" customWidth="1"/>
  </cols>
  <sheetData>
    <row r="1" spans="1:20" ht="50.25" customHeight="1">
      <c r="A1" s="96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8" customHeight="1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39.75" customHeight="1" thickBot="1" thickTop="1">
      <c r="A3" s="19" t="s">
        <v>27</v>
      </c>
      <c r="B3" s="21" t="s">
        <v>25</v>
      </c>
      <c r="C3" s="22">
        <v>1897</v>
      </c>
      <c r="D3" s="20">
        <v>1898</v>
      </c>
      <c r="E3" s="20">
        <v>1899</v>
      </c>
      <c r="F3" s="20">
        <v>1900</v>
      </c>
      <c r="G3" s="20">
        <v>1901</v>
      </c>
      <c r="H3" s="20">
        <v>1902</v>
      </c>
      <c r="I3" s="20">
        <v>1903</v>
      </c>
      <c r="J3" s="20">
        <v>1904</v>
      </c>
      <c r="K3" s="20">
        <v>1905</v>
      </c>
      <c r="L3" s="20">
        <v>1906</v>
      </c>
      <c r="M3" s="20">
        <v>1907</v>
      </c>
      <c r="N3" s="20">
        <v>1908</v>
      </c>
      <c r="O3" s="20">
        <v>1909</v>
      </c>
      <c r="P3" s="20">
        <v>1910</v>
      </c>
      <c r="Q3" s="20">
        <v>1911</v>
      </c>
      <c r="R3" s="20">
        <v>1912</v>
      </c>
      <c r="S3" s="20">
        <v>1913</v>
      </c>
      <c r="T3" s="21">
        <v>1914</v>
      </c>
    </row>
    <row r="4" spans="1:20" s="1" customFormat="1" ht="15.75" thickTop="1">
      <c r="A4" s="27">
        <v>1</v>
      </c>
      <c r="B4" s="28" t="s">
        <v>10</v>
      </c>
      <c r="C4" s="35">
        <v>632866.149</v>
      </c>
      <c r="D4" s="36">
        <v>628995.087</v>
      </c>
      <c r="E4" s="36">
        <v>510761.957</v>
      </c>
      <c r="F4" s="36">
        <v>568451.954</v>
      </c>
      <c r="G4" s="36">
        <v>607666.551</v>
      </c>
      <c r="H4" s="36">
        <v>708398.227</v>
      </c>
      <c r="I4" s="36">
        <v>815324</v>
      </c>
      <c r="J4" s="36">
        <v>806580</v>
      </c>
      <c r="K4" s="36">
        <v>912203</v>
      </c>
      <c r="L4" s="36">
        <v>879808</v>
      </c>
      <c r="M4" s="36">
        <v>853592</v>
      </c>
      <c r="N4" s="36">
        <v>816491</v>
      </c>
      <c r="O4" s="36">
        <v>1182359</v>
      </c>
      <c r="P4" s="36">
        <v>1228816</v>
      </c>
      <c r="Q4" s="36">
        <v>1340580</v>
      </c>
      <c r="R4" s="36">
        <v>1267779</v>
      </c>
      <c r="S4" s="36">
        <v>1232751</v>
      </c>
      <c r="T4" s="37">
        <v>706085</v>
      </c>
    </row>
    <row r="5" spans="1:20" ht="15">
      <c r="A5" s="16">
        <v>2</v>
      </c>
      <c r="B5" s="24" t="s">
        <v>0</v>
      </c>
      <c r="C5" s="38">
        <v>9696.032</v>
      </c>
      <c r="D5" s="39">
        <v>10024.389</v>
      </c>
      <c r="E5" s="39">
        <v>11127</v>
      </c>
      <c r="F5" s="39">
        <v>15220.028</v>
      </c>
      <c r="G5" s="39">
        <v>16747.858</v>
      </c>
      <c r="H5" s="39">
        <v>15102.925</v>
      </c>
      <c r="I5" s="39">
        <v>13964</v>
      </c>
      <c r="J5" s="39">
        <v>19198</v>
      </c>
      <c r="K5" s="39">
        <v>22479</v>
      </c>
      <c r="L5" s="39">
        <v>22126</v>
      </c>
      <c r="M5" s="39">
        <v>16273</v>
      </c>
      <c r="N5" s="39">
        <v>17276</v>
      </c>
      <c r="O5" s="39">
        <v>27677</v>
      </c>
      <c r="P5" s="39">
        <v>25910</v>
      </c>
      <c r="Q5" s="39">
        <v>28034</v>
      </c>
      <c r="R5" s="39">
        <v>27732</v>
      </c>
      <c r="S5" s="39">
        <v>36436</v>
      </c>
      <c r="T5" s="40">
        <v>70520</v>
      </c>
    </row>
    <row r="6" spans="1:20" ht="15">
      <c r="A6" s="16">
        <v>3</v>
      </c>
      <c r="B6" s="24" t="s">
        <v>2</v>
      </c>
      <c r="C6" s="38">
        <v>197559.828</v>
      </c>
      <c r="D6" s="39">
        <v>198518.472</v>
      </c>
      <c r="E6" s="39">
        <v>170086.406</v>
      </c>
      <c r="F6" s="39">
        <v>221368.024</v>
      </c>
      <c r="G6" s="39">
        <v>232301.804</v>
      </c>
      <c r="H6" s="39">
        <v>221928.655</v>
      </c>
      <c r="I6" s="39">
        <v>256800</v>
      </c>
      <c r="J6" s="39">
        <v>263245</v>
      </c>
      <c r="K6" s="39">
        <v>316911</v>
      </c>
      <c r="L6" s="39">
        <v>287800</v>
      </c>
      <c r="M6" s="39">
        <v>283230</v>
      </c>
      <c r="N6" s="39">
        <v>274772</v>
      </c>
      <c r="O6" s="39">
        <v>400579</v>
      </c>
      <c r="P6" s="39">
        <v>437317</v>
      </c>
      <c r="Q6" s="39">
        <v>464690</v>
      </c>
      <c r="R6" s="39">
        <v>499518</v>
      </c>
      <c r="S6" s="39">
        <v>460158</v>
      </c>
      <c r="T6" s="40">
        <v>250019</v>
      </c>
    </row>
    <row r="7" spans="1:20" ht="15">
      <c r="A7" s="16">
        <v>4</v>
      </c>
      <c r="B7" s="24" t="s">
        <v>1</v>
      </c>
      <c r="C7" s="38">
        <v>118568.121</v>
      </c>
      <c r="D7" s="39">
        <v>116822.419</v>
      </c>
      <c r="E7" s="39">
        <v>113747.256</v>
      </c>
      <c r="F7" s="39">
        <v>126575.075</v>
      </c>
      <c r="G7" s="39">
        <v>116482.972</v>
      </c>
      <c r="H7" s="39">
        <v>122370.406</v>
      </c>
      <c r="I7" s="39">
        <v>132569</v>
      </c>
      <c r="J7" s="39">
        <v>123403</v>
      </c>
      <c r="K7" s="39">
        <v>138329</v>
      </c>
      <c r="L7" s="39">
        <v>169690</v>
      </c>
      <c r="M7" s="39">
        <v>164446</v>
      </c>
      <c r="N7" s="39">
        <v>160503</v>
      </c>
      <c r="O7" s="39">
        <v>195902</v>
      </c>
      <c r="P7" s="39">
        <v>196095</v>
      </c>
      <c r="Q7" s="39">
        <v>257563</v>
      </c>
      <c r="R7" s="39">
        <v>289608</v>
      </c>
      <c r="S7" s="39">
        <v>242735</v>
      </c>
      <c r="T7" s="40">
        <v>119105</v>
      </c>
    </row>
    <row r="8" spans="1:20" ht="15">
      <c r="A8" s="16">
        <v>5</v>
      </c>
      <c r="B8" s="24" t="s">
        <v>3</v>
      </c>
      <c r="C8" s="38">
        <v>35528.858</v>
      </c>
      <c r="D8" s="39">
        <v>40789.829</v>
      </c>
      <c r="E8" s="39">
        <v>26002.9</v>
      </c>
      <c r="F8" s="39">
        <v>26452.616</v>
      </c>
      <c r="G8" s="39">
        <v>31732.668</v>
      </c>
      <c r="H8" s="39">
        <v>37823.335</v>
      </c>
      <c r="I8" s="39">
        <v>39320</v>
      </c>
      <c r="J8" s="39">
        <v>42943</v>
      </c>
      <c r="K8" s="39">
        <v>47131</v>
      </c>
      <c r="L8" s="39">
        <v>48743</v>
      </c>
      <c r="M8" s="39">
        <v>45612</v>
      </c>
      <c r="N8" s="39">
        <v>49943</v>
      </c>
      <c r="O8" s="39">
        <v>59240</v>
      </c>
      <c r="P8" s="39">
        <v>50075</v>
      </c>
      <c r="Q8" s="39">
        <v>72071</v>
      </c>
      <c r="R8" s="39">
        <v>74870</v>
      </c>
      <c r="S8" s="39">
        <v>64156</v>
      </c>
      <c r="T8" s="40">
        <v>37967</v>
      </c>
    </row>
    <row r="9" spans="1:20" ht="15">
      <c r="A9" s="16">
        <v>6</v>
      </c>
      <c r="B9" s="24" t="s">
        <v>4</v>
      </c>
      <c r="C9" s="38">
        <v>3613.331</v>
      </c>
      <c r="D9" s="39">
        <v>5152.288</v>
      </c>
      <c r="E9" s="39">
        <v>4092.601</v>
      </c>
      <c r="F9" s="39">
        <v>1664.011</v>
      </c>
      <c r="G9" s="39">
        <v>3128.859</v>
      </c>
      <c r="H9" s="39">
        <v>5324.514</v>
      </c>
      <c r="I9" s="39">
        <v>4490</v>
      </c>
      <c r="J9" s="39">
        <v>4390</v>
      </c>
      <c r="K9" s="39">
        <v>2710</v>
      </c>
      <c r="L9" s="39">
        <v>6025</v>
      </c>
      <c r="M9" s="39">
        <v>3566</v>
      </c>
      <c r="N9" s="39">
        <v>4696</v>
      </c>
      <c r="O9" s="39">
        <v>3744</v>
      </c>
      <c r="P9" s="39">
        <v>3971</v>
      </c>
      <c r="Q9" s="39">
        <v>7041</v>
      </c>
      <c r="R9" s="39">
        <v>6215</v>
      </c>
      <c r="S9" s="39">
        <v>4727</v>
      </c>
      <c r="T9" s="40">
        <v>3994</v>
      </c>
    </row>
    <row r="10" spans="1:20" ht="15">
      <c r="A10" s="16">
        <v>7</v>
      </c>
      <c r="B10" s="24" t="s">
        <v>5</v>
      </c>
      <c r="C10" s="38">
        <v>183610.526</v>
      </c>
      <c r="D10" s="39">
        <v>169487.153</v>
      </c>
      <c r="E10" s="39">
        <v>106474.113</v>
      </c>
      <c r="F10" s="39">
        <v>97637.609</v>
      </c>
      <c r="G10" s="39">
        <v>136549.92</v>
      </c>
      <c r="H10" s="39">
        <v>214191.959</v>
      </c>
      <c r="I10" s="39">
        <v>252809</v>
      </c>
      <c r="J10" s="39">
        <v>209984</v>
      </c>
      <c r="K10" s="39">
        <v>221532</v>
      </c>
      <c r="L10" s="39">
        <v>234207</v>
      </c>
      <c r="M10" s="39">
        <v>216100</v>
      </c>
      <c r="N10" s="39">
        <v>184316</v>
      </c>
      <c r="O10" s="39">
        <v>269106</v>
      </c>
      <c r="P10" s="39">
        <v>280705</v>
      </c>
      <c r="Q10" s="39">
        <v>321310</v>
      </c>
      <c r="R10" s="39">
        <v>212575</v>
      </c>
      <c r="S10" s="39">
        <v>249227</v>
      </c>
      <c r="T10" s="40">
        <v>113958</v>
      </c>
    </row>
    <row r="11" spans="1:20" ht="15.75" thickBot="1">
      <c r="A11" s="17">
        <v>8</v>
      </c>
      <c r="B11" s="29" t="s">
        <v>6</v>
      </c>
      <c r="C11" s="41">
        <v>84289.453</v>
      </c>
      <c r="D11" s="42">
        <v>88200.537</v>
      </c>
      <c r="E11" s="42">
        <v>79231.681</v>
      </c>
      <c r="F11" s="42">
        <v>79534.591</v>
      </c>
      <c r="G11" s="42">
        <v>70722.47</v>
      </c>
      <c r="H11" s="42">
        <v>91656.433</v>
      </c>
      <c r="I11" s="42">
        <v>115372</v>
      </c>
      <c r="J11" s="42">
        <v>143417</v>
      </c>
      <c r="K11" s="42">
        <v>163111</v>
      </c>
      <c r="L11" s="42">
        <v>111217</v>
      </c>
      <c r="M11" s="42">
        <v>124365</v>
      </c>
      <c r="N11" s="42">
        <v>124985</v>
      </c>
      <c r="O11" s="42">
        <v>226111</v>
      </c>
      <c r="P11" s="42">
        <v>234743</v>
      </c>
      <c r="Q11" s="42">
        <v>189871</v>
      </c>
      <c r="R11" s="42">
        <v>157261</v>
      </c>
      <c r="S11" s="42">
        <v>175312</v>
      </c>
      <c r="T11" s="43">
        <v>108528</v>
      </c>
    </row>
    <row r="12" spans="1:20" s="1" customFormat="1" ht="15.75" thickTop="1">
      <c r="A12" s="27">
        <v>9</v>
      </c>
      <c r="B12" s="28" t="s">
        <v>38</v>
      </c>
      <c r="C12" s="35">
        <v>30431.666</v>
      </c>
      <c r="D12" s="36">
        <v>33264.142</v>
      </c>
      <c r="E12" s="36">
        <v>35115.529</v>
      </c>
      <c r="F12" s="36">
        <v>41034.103</v>
      </c>
      <c r="G12" s="36">
        <v>38698.934</v>
      </c>
      <c r="H12" s="36">
        <v>38029.963</v>
      </c>
      <c r="I12" s="36">
        <v>46653</v>
      </c>
      <c r="J12" s="36">
        <v>46323</v>
      </c>
      <c r="K12" s="36">
        <v>39007</v>
      </c>
      <c r="L12" s="36">
        <v>47276</v>
      </c>
      <c r="M12" s="36">
        <v>49659</v>
      </c>
      <c r="N12" s="36">
        <v>48762</v>
      </c>
      <c r="O12" s="36">
        <v>51801</v>
      </c>
      <c r="P12" s="36">
        <v>42821</v>
      </c>
      <c r="Q12" s="36">
        <v>53668</v>
      </c>
      <c r="R12" s="36">
        <v>49622</v>
      </c>
      <c r="S12" s="36">
        <v>55284</v>
      </c>
      <c r="T12" s="37">
        <v>55729</v>
      </c>
    </row>
    <row r="13" spans="1:20" ht="15">
      <c r="A13" s="16">
        <v>10</v>
      </c>
      <c r="B13" s="24" t="s">
        <v>7</v>
      </c>
      <c r="C13" s="38">
        <v>795.097</v>
      </c>
      <c r="D13" s="39">
        <v>735.96</v>
      </c>
      <c r="E13" s="39">
        <v>957.484</v>
      </c>
      <c r="F13" s="39">
        <v>732.55</v>
      </c>
      <c r="G13" s="39">
        <v>539.772</v>
      </c>
      <c r="H13" s="39">
        <v>2009.797</v>
      </c>
      <c r="I13" s="39">
        <v>999</v>
      </c>
      <c r="J13" s="39">
        <v>750</v>
      </c>
      <c r="K13" s="39">
        <v>4091</v>
      </c>
      <c r="L13" s="39">
        <v>2669</v>
      </c>
      <c r="M13" s="39">
        <v>1354</v>
      </c>
      <c r="N13" s="39">
        <v>1549</v>
      </c>
      <c r="O13" s="39">
        <v>3408</v>
      </c>
      <c r="P13" s="39">
        <v>1232</v>
      </c>
      <c r="Q13" s="39">
        <v>2219</v>
      </c>
      <c r="R13" s="39"/>
      <c r="S13" s="39"/>
      <c r="T13" s="40"/>
    </row>
    <row r="14" spans="1:20" ht="15">
      <c r="A14" s="16">
        <v>11</v>
      </c>
      <c r="B14" s="24" t="s">
        <v>8</v>
      </c>
      <c r="C14" s="38">
        <v>16678.591</v>
      </c>
      <c r="D14" s="39">
        <v>20307.682</v>
      </c>
      <c r="E14" s="39">
        <v>18393.565</v>
      </c>
      <c r="F14" s="39">
        <v>22113.926</v>
      </c>
      <c r="G14" s="39">
        <v>23373.326</v>
      </c>
      <c r="H14" s="39">
        <v>19491.431</v>
      </c>
      <c r="I14" s="39">
        <v>23731</v>
      </c>
      <c r="J14" s="39">
        <v>23166</v>
      </c>
      <c r="K14" s="39">
        <v>24517</v>
      </c>
      <c r="L14" s="39">
        <v>28540</v>
      </c>
      <c r="M14" s="39">
        <v>26073</v>
      </c>
      <c r="N14" s="39">
        <f>26879-1549</f>
        <v>25330</v>
      </c>
      <c r="O14" s="39">
        <f>27320-3408</f>
        <v>23912</v>
      </c>
      <c r="P14" s="39">
        <f>24986-1232</f>
        <v>23754</v>
      </c>
      <c r="Q14" s="39">
        <f>30702-2219</f>
        <v>28483</v>
      </c>
      <c r="R14" s="39">
        <v>30726</v>
      </c>
      <c r="S14" s="39">
        <v>30193</v>
      </c>
      <c r="T14" s="40">
        <v>36642</v>
      </c>
    </row>
    <row r="15" spans="1:20" ht="15.75" thickBot="1">
      <c r="A15" s="17">
        <v>12</v>
      </c>
      <c r="B15" s="29" t="s">
        <v>2</v>
      </c>
      <c r="C15" s="41">
        <v>11788.026</v>
      </c>
      <c r="D15" s="42">
        <v>10513.779</v>
      </c>
      <c r="E15" s="42">
        <v>14855.603</v>
      </c>
      <c r="F15" s="42">
        <v>15492.971</v>
      </c>
      <c r="G15" s="42">
        <v>12511.31</v>
      </c>
      <c r="H15" s="42">
        <v>13035.344</v>
      </c>
      <c r="I15" s="42">
        <v>14266</v>
      </c>
      <c r="J15" s="42">
        <v>18708</v>
      </c>
      <c r="K15" s="42">
        <v>8539</v>
      </c>
      <c r="L15" s="42">
        <v>14211</v>
      </c>
      <c r="M15" s="42">
        <v>16073</v>
      </c>
      <c r="N15" s="42">
        <v>14140</v>
      </c>
      <c r="O15" s="42">
        <v>14807</v>
      </c>
      <c r="P15" s="42">
        <v>13496</v>
      </c>
      <c r="Q15" s="42">
        <v>16411</v>
      </c>
      <c r="R15" s="42">
        <v>12884</v>
      </c>
      <c r="S15" s="42">
        <v>18785</v>
      </c>
      <c r="T15" s="43">
        <v>16575</v>
      </c>
    </row>
    <row r="16" spans="1:20" s="1" customFormat="1" ht="15.75" thickTop="1">
      <c r="A16" s="18">
        <v>13</v>
      </c>
      <c r="B16" s="23" t="s">
        <v>9</v>
      </c>
      <c r="C16" s="44">
        <v>63325.775</v>
      </c>
      <c r="D16" s="45">
        <v>70413.379</v>
      </c>
      <c r="E16" s="45">
        <v>81105.405</v>
      </c>
      <c r="F16" s="45">
        <v>106931.888</v>
      </c>
      <c r="G16" s="45">
        <v>115217.016</v>
      </c>
      <c r="H16" s="45">
        <v>113893.742</v>
      </c>
      <c r="I16" s="45">
        <v>139203</v>
      </c>
      <c r="J16" s="45">
        <v>153480</v>
      </c>
      <c r="K16" s="45">
        <v>126115</v>
      </c>
      <c r="L16" s="45">
        <v>167802</v>
      </c>
      <c r="M16" s="45">
        <v>149760</v>
      </c>
      <c r="N16" s="45">
        <v>132997</v>
      </c>
      <c r="O16" s="45">
        <v>193515</v>
      </c>
      <c r="P16" s="45">
        <v>177448</v>
      </c>
      <c r="Q16" s="45">
        <v>197163</v>
      </c>
      <c r="R16" s="45">
        <v>201396</v>
      </c>
      <c r="S16" s="45">
        <v>230100</v>
      </c>
      <c r="T16" s="46">
        <v>194276</v>
      </c>
    </row>
    <row r="17" spans="1:20" ht="15">
      <c r="A17" s="30">
        <v>14</v>
      </c>
      <c r="B17" s="25" t="s">
        <v>5</v>
      </c>
      <c r="C17" s="38">
        <v>41049.181</v>
      </c>
      <c r="D17" s="39">
        <v>46639.768</v>
      </c>
      <c r="E17" s="39">
        <v>55770.959</v>
      </c>
      <c r="F17" s="39">
        <v>78949.093</v>
      </c>
      <c r="G17" s="39">
        <v>83488.377</v>
      </c>
      <c r="H17" s="39">
        <v>78991.637</v>
      </c>
      <c r="I17" s="39">
        <v>87695</v>
      </c>
      <c r="J17" s="39">
        <v>102894</v>
      </c>
      <c r="K17" s="39">
        <v>66666</v>
      </c>
      <c r="L17" s="39">
        <v>74787</v>
      </c>
      <c r="M17" s="39">
        <v>88275</v>
      </c>
      <c r="N17" s="39">
        <v>73515</v>
      </c>
      <c r="O17" s="39">
        <v>133002</v>
      </c>
      <c r="P17" s="39">
        <v>112239</v>
      </c>
      <c r="Q17" s="39">
        <v>119766</v>
      </c>
      <c r="R17" s="39">
        <v>110636</v>
      </c>
      <c r="S17" s="39">
        <v>132915</v>
      </c>
      <c r="T17" s="40">
        <v>104290</v>
      </c>
    </row>
    <row r="18" spans="1:20" ht="15">
      <c r="A18" s="30">
        <v>15</v>
      </c>
      <c r="B18" s="25" t="s">
        <v>11</v>
      </c>
      <c r="C18" s="38">
        <v>338.833</v>
      </c>
      <c r="D18" s="39">
        <v>406.506</v>
      </c>
      <c r="E18" s="39">
        <v>322.729</v>
      </c>
      <c r="F18" s="39">
        <v>255.683</v>
      </c>
      <c r="G18" s="39">
        <v>602.139</v>
      </c>
      <c r="H18" s="39">
        <v>395.548</v>
      </c>
      <c r="I18" s="39">
        <v>492</v>
      </c>
      <c r="J18" s="39">
        <v>502</v>
      </c>
      <c r="K18" s="39">
        <v>761</v>
      </c>
      <c r="L18" s="39">
        <v>655</v>
      </c>
      <c r="M18" s="39">
        <v>1210</v>
      </c>
      <c r="N18" s="39">
        <v>1243</v>
      </c>
      <c r="O18" s="39">
        <v>1479</v>
      </c>
      <c r="P18" s="39">
        <v>1247</v>
      </c>
      <c r="Q18" s="39">
        <v>1225</v>
      </c>
      <c r="R18" s="39">
        <v>1291</v>
      </c>
      <c r="S18" s="39">
        <v>1347</v>
      </c>
      <c r="T18" s="40">
        <v>859</v>
      </c>
    </row>
    <row r="19" spans="1:20" ht="15">
      <c r="A19" s="30">
        <v>16</v>
      </c>
      <c r="B19" s="25" t="s">
        <v>15</v>
      </c>
      <c r="C19" s="38">
        <v>1781.507</v>
      </c>
      <c r="D19" s="39">
        <v>2129.721</v>
      </c>
      <c r="E19" s="39">
        <v>1758.104</v>
      </c>
      <c r="F19" s="39">
        <v>3120.927</v>
      </c>
      <c r="G19" s="39">
        <v>4393.138</v>
      </c>
      <c r="H19" s="39">
        <v>4543.512</v>
      </c>
      <c r="I19" s="39">
        <v>6553</v>
      </c>
      <c r="J19" s="39">
        <v>6492</v>
      </c>
      <c r="K19" s="39">
        <v>4883</v>
      </c>
      <c r="L19" s="39">
        <v>7084</v>
      </c>
      <c r="M19" s="39">
        <v>3613</v>
      </c>
      <c r="N19" s="39">
        <v>7832</v>
      </c>
      <c r="O19" s="39">
        <v>11422</v>
      </c>
      <c r="P19" s="39">
        <v>12718</v>
      </c>
      <c r="Q19" s="39">
        <v>13809</v>
      </c>
      <c r="R19" s="39">
        <v>17749</v>
      </c>
      <c r="S19" s="39">
        <v>20228</v>
      </c>
      <c r="T19" s="40">
        <v>17985</v>
      </c>
    </row>
    <row r="20" spans="1:20" ht="15">
      <c r="A20" s="30">
        <v>17</v>
      </c>
      <c r="B20" s="25" t="s">
        <v>14</v>
      </c>
      <c r="C20" s="38">
        <v>9691.123</v>
      </c>
      <c r="D20" s="39">
        <v>9764.756</v>
      </c>
      <c r="E20" s="39">
        <v>11061.272</v>
      </c>
      <c r="F20" s="39">
        <v>11871.61</v>
      </c>
      <c r="G20" s="39">
        <v>12558.822</v>
      </c>
      <c r="H20" s="39">
        <v>13246.296</v>
      </c>
      <c r="I20" s="39">
        <v>15118</v>
      </c>
      <c r="J20" s="39">
        <v>14752</v>
      </c>
      <c r="K20" s="39">
        <v>14599</v>
      </c>
      <c r="L20" s="39">
        <v>17458</v>
      </c>
      <c r="M20" s="39">
        <v>14559</v>
      </c>
      <c r="N20" s="39">
        <v>11615</v>
      </c>
      <c r="O20" s="39">
        <v>13142</v>
      </c>
      <c r="P20" s="39">
        <v>17055</v>
      </c>
      <c r="Q20" s="39">
        <v>20411</v>
      </c>
      <c r="R20" s="39">
        <v>24398</v>
      </c>
      <c r="S20" s="39">
        <v>25440</v>
      </c>
      <c r="T20" s="40">
        <v>22945</v>
      </c>
    </row>
    <row r="21" spans="1:20" ht="15">
      <c r="A21" s="30">
        <v>18</v>
      </c>
      <c r="B21" s="25" t="s">
        <v>31</v>
      </c>
      <c r="C21" s="38">
        <v>865.903</v>
      </c>
      <c r="D21" s="39">
        <v>891.461</v>
      </c>
      <c r="E21" s="39">
        <v>940.299</v>
      </c>
      <c r="F21" s="39">
        <v>1114.984</v>
      </c>
      <c r="G21" s="39">
        <v>688.513</v>
      </c>
      <c r="H21" s="39">
        <v>929.818</v>
      </c>
      <c r="I21" s="39">
        <v>895</v>
      </c>
      <c r="J21" s="39">
        <v>595</v>
      </c>
      <c r="K21" s="39">
        <v>999</v>
      </c>
      <c r="L21" s="39">
        <v>885</v>
      </c>
      <c r="M21" s="39">
        <v>1177</v>
      </c>
      <c r="N21" s="39">
        <v>894</v>
      </c>
      <c r="O21" s="39">
        <v>997</v>
      </c>
      <c r="P21" s="39">
        <v>930</v>
      </c>
      <c r="Q21" s="39">
        <v>762</v>
      </c>
      <c r="R21" s="39">
        <v>888</v>
      </c>
      <c r="S21" s="39">
        <v>949</v>
      </c>
      <c r="T21" s="40">
        <v>959</v>
      </c>
    </row>
    <row r="22" spans="1:20" ht="26.25">
      <c r="A22" s="30">
        <v>19</v>
      </c>
      <c r="B22" s="25" t="s">
        <v>47</v>
      </c>
      <c r="C22" s="38">
        <v>1145.476</v>
      </c>
      <c r="D22" s="39">
        <v>1247.017</v>
      </c>
      <c r="E22" s="39">
        <v>1718.598</v>
      </c>
      <c r="F22" s="39">
        <v>1570.839</v>
      </c>
      <c r="G22" s="39">
        <v>1598.547</v>
      </c>
      <c r="H22" s="39">
        <v>1058.879</v>
      </c>
      <c r="I22" s="39">
        <v>984</v>
      </c>
      <c r="J22" s="39">
        <v>949</v>
      </c>
      <c r="K22" s="39">
        <v>1112</v>
      </c>
      <c r="L22" s="39">
        <v>1995</v>
      </c>
      <c r="M22" s="39">
        <v>1089</v>
      </c>
      <c r="N22" s="39">
        <v>1990</v>
      </c>
      <c r="O22" s="39">
        <v>1958</v>
      </c>
      <c r="P22" s="39">
        <v>1573</v>
      </c>
      <c r="Q22" s="39"/>
      <c r="R22" s="39"/>
      <c r="S22" s="39"/>
      <c r="T22" s="40"/>
    </row>
    <row r="23" spans="1:20" ht="15">
      <c r="A23" s="30">
        <v>20</v>
      </c>
      <c r="B23" s="25" t="s">
        <v>16</v>
      </c>
      <c r="C23" s="38">
        <v>2552.023</v>
      </c>
      <c r="D23" s="39">
        <v>2994.797</v>
      </c>
      <c r="E23" s="39">
        <v>2380.727</v>
      </c>
      <c r="F23" s="39">
        <v>2970.61</v>
      </c>
      <c r="G23" s="39">
        <v>3688.166</v>
      </c>
      <c r="H23" s="39">
        <v>3767.306</v>
      </c>
      <c r="I23" s="39">
        <v>3531</v>
      </c>
      <c r="J23" s="39">
        <v>4006</v>
      </c>
      <c r="K23" s="39">
        <v>3827</v>
      </c>
      <c r="L23" s="39">
        <v>4218</v>
      </c>
      <c r="M23" s="39">
        <v>4649</v>
      </c>
      <c r="N23" s="39">
        <v>6159</v>
      </c>
      <c r="O23" s="39">
        <v>6707</v>
      </c>
      <c r="P23" s="39">
        <v>7176</v>
      </c>
      <c r="Q23" s="39">
        <v>9496</v>
      </c>
      <c r="R23" s="39">
        <v>9604</v>
      </c>
      <c r="S23" s="39">
        <v>10785</v>
      </c>
      <c r="T23" s="40">
        <v>10895</v>
      </c>
    </row>
    <row r="24" spans="1:20" ht="15">
      <c r="A24" s="30">
        <v>21</v>
      </c>
      <c r="B24" s="25" t="s">
        <v>17</v>
      </c>
      <c r="C24" s="38">
        <v>479.278</v>
      </c>
      <c r="D24" s="39">
        <v>727.637</v>
      </c>
      <c r="E24" s="39">
        <v>981.836</v>
      </c>
      <c r="F24" s="39">
        <v>898.604</v>
      </c>
      <c r="G24" s="39">
        <v>1196.829</v>
      </c>
      <c r="H24" s="39">
        <v>1902.564</v>
      </c>
      <c r="I24" s="39">
        <v>2031</v>
      </c>
      <c r="J24" s="39">
        <v>2548</v>
      </c>
      <c r="K24" s="39">
        <v>2328</v>
      </c>
      <c r="L24" s="39">
        <v>1893</v>
      </c>
      <c r="M24" s="39">
        <v>2198</v>
      </c>
      <c r="N24" s="39">
        <v>3015</v>
      </c>
      <c r="O24" s="39">
        <v>3366</v>
      </c>
      <c r="P24" s="39">
        <v>4399</v>
      </c>
      <c r="Q24" s="39">
        <v>5579</v>
      </c>
      <c r="R24" s="39">
        <v>6464</v>
      </c>
      <c r="S24" s="39">
        <v>5946</v>
      </c>
      <c r="T24" s="40">
        <v>4874</v>
      </c>
    </row>
    <row r="25" spans="1:20" ht="39">
      <c r="A25" s="30">
        <v>22</v>
      </c>
      <c r="B25" s="25" t="s">
        <v>49</v>
      </c>
      <c r="C25" s="38">
        <v>1755.753</v>
      </c>
      <c r="D25" s="39">
        <v>1617.54</v>
      </c>
      <c r="E25" s="39">
        <v>5039.316</v>
      </c>
      <c r="F25" s="39">
        <v>4841.196</v>
      </c>
      <c r="G25" s="39">
        <v>5875.144</v>
      </c>
      <c r="H25" s="39">
        <v>6874.024</v>
      </c>
      <c r="I25" s="39">
        <v>6534</v>
      </c>
      <c r="J25" s="39">
        <v>6348</v>
      </c>
      <c r="K25" s="39">
        <v>6108</v>
      </c>
      <c r="L25" s="39">
        <v>6656</v>
      </c>
      <c r="M25" s="39">
        <v>8972</v>
      </c>
      <c r="N25" s="39">
        <v>8023</v>
      </c>
      <c r="O25" s="39">
        <v>6103</v>
      </c>
      <c r="P25" s="39">
        <v>7541</v>
      </c>
      <c r="Q25" s="39">
        <v>10366</v>
      </c>
      <c r="R25" s="39">
        <v>10491</v>
      </c>
      <c r="S25" s="39">
        <v>10892</v>
      </c>
      <c r="T25" s="40">
        <v>11055</v>
      </c>
    </row>
    <row r="26" spans="1:20" ht="26.25">
      <c r="A26" s="30">
        <v>23</v>
      </c>
      <c r="B26" s="25" t="s">
        <v>19</v>
      </c>
      <c r="C26" s="38">
        <v>2474.963</v>
      </c>
      <c r="D26" s="39">
        <v>2887.234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  <row r="27" spans="1:20" ht="15">
      <c r="A27" s="30">
        <v>24</v>
      </c>
      <c r="B27" s="25" t="s">
        <v>20</v>
      </c>
      <c r="C27" s="38">
        <v>133.9</v>
      </c>
      <c r="D27" s="39">
        <v>153.505</v>
      </c>
      <c r="E27" s="39">
        <v>155.792</v>
      </c>
      <c r="F27" s="39">
        <v>118.144</v>
      </c>
      <c r="G27" s="39">
        <v>130.776</v>
      </c>
      <c r="H27" s="39">
        <v>141.742</v>
      </c>
      <c r="I27" s="39">
        <v>146</v>
      </c>
      <c r="J27" s="39">
        <v>156</v>
      </c>
      <c r="K27" s="39">
        <v>151</v>
      </c>
      <c r="L27" s="39">
        <v>157</v>
      </c>
      <c r="M27" s="39">
        <v>207</v>
      </c>
      <c r="N27" s="39">
        <v>219</v>
      </c>
      <c r="O27" s="39"/>
      <c r="P27" s="39"/>
      <c r="Q27" s="39"/>
      <c r="R27" s="39"/>
      <c r="S27" s="39"/>
      <c r="T27" s="40"/>
    </row>
    <row r="28" spans="1:20" s="1" customFormat="1" ht="15">
      <c r="A28" s="30">
        <v>25</v>
      </c>
      <c r="B28" s="25" t="s">
        <v>21</v>
      </c>
      <c r="C28" s="47">
        <v>1057.835</v>
      </c>
      <c r="D28" s="48">
        <v>953.437</v>
      </c>
      <c r="E28" s="48">
        <v>975.773</v>
      </c>
      <c r="F28" s="48">
        <v>594.254</v>
      </c>
      <c r="G28" s="48">
        <v>212.265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</row>
    <row r="29" spans="1:20" s="1" customFormat="1" ht="39">
      <c r="A29" s="30">
        <v>26</v>
      </c>
      <c r="B29" s="25" t="s">
        <v>50</v>
      </c>
      <c r="C29" s="47"/>
      <c r="D29" s="48"/>
      <c r="E29" s="48"/>
      <c r="F29" s="48"/>
      <c r="G29" s="48"/>
      <c r="H29" s="39">
        <v>772.08</v>
      </c>
      <c r="I29" s="39">
        <v>13660</v>
      </c>
      <c r="J29" s="39">
        <v>14074</v>
      </c>
      <c r="K29" s="39">
        <v>24676</v>
      </c>
      <c r="L29" s="39">
        <v>49963</v>
      </c>
      <c r="M29" s="39">
        <v>15402</v>
      </c>
      <c r="N29" s="39">
        <v>13257</v>
      </c>
      <c r="O29" s="39">
        <v>14320</v>
      </c>
      <c r="P29" s="39">
        <v>10932</v>
      </c>
      <c r="Q29" s="39">
        <v>13281</v>
      </c>
      <c r="R29" s="39">
        <v>16048</v>
      </c>
      <c r="S29" s="39">
        <v>18817</v>
      </c>
      <c r="T29" s="40">
        <v>16146</v>
      </c>
    </row>
    <row r="30" spans="1:20" ht="26.25">
      <c r="A30" s="30">
        <v>27</v>
      </c>
      <c r="B30" s="25" t="s">
        <v>48</v>
      </c>
      <c r="C30" s="38"/>
      <c r="D30" s="39"/>
      <c r="E30" s="39"/>
      <c r="F30" s="39"/>
      <c r="G30" s="39"/>
      <c r="H30" s="39">
        <v>1270.336</v>
      </c>
      <c r="I30" s="39">
        <v>1564</v>
      </c>
      <c r="J30" s="39">
        <v>164</v>
      </c>
      <c r="K30" s="39">
        <v>5</v>
      </c>
      <c r="L30" s="39">
        <v>2051</v>
      </c>
      <c r="M30" s="39">
        <v>5409</v>
      </c>
      <c r="N30" s="39">
        <v>7445</v>
      </c>
      <c r="O30" s="39">
        <v>2975</v>
      </c>
      <c r="P30" s="39">
        <v>3211</v>
      </c>
      <c r="Q30" s="39">
        <v>2468</v>
      </c>
      <c r="R30" s="39">
        <v>3827</v>
      </c>
      <c r="S30" s="39">
        <v>4629</v>
      </c>
      <c r="T30" s="40">
        <v>4189</v>
      </c>
    </row>
    <row r="31" spans="1:20" ht="15">
      <c r="A31" s="30">
        <v>28</v>
      </c>
      <c r="B31" s="25" t="s">
        <v>22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</row>
    <row r="32" spans="1:20" ht="15">
      <c r="A32" s="30">
        <v>29</v>
      </c>
      <c r="B32" s="25" t="s">
        <v>23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</row>
    <row r="33" spans="1:20" ht="15.75" thickBot="1">
      <c r="A33" s="31">
        <v>30</v>
      </c>
      <c r="B33" s="26" t="s">
        <v>24</v>
      </c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>
        <v>152</v>
      </c>
      <c r="T33" s="43">
        <v>79</v>
      </c>
    </row>
    <row r="34" spans="1:20" ht="24.75" customHeight="1" thickBot="1" thickTop="1">
      <c r="A34" s="100" t="s">
        <v>42</v>
      </c>
      <c r="B34" s="101"/>
      <c r="C34" s="32">
        <f>C16+C12+C4</f>
        <v>726623.59</v>
      </c>
      <c r="D34" s="33">
        <f aca="true" t="shared" si="0" ref="D34:L34">D16+D12+D4</f>
        <v>732672.608</v>
      </c>
      <c r="E34" s="33">
        <f t="shared" si="0"/>
        <v>626982.8910000001</v>
      </c>
      <c r="F34" s="33">
        <f t="shared" si="0"/>
        <v>716417.9450000001</v>
      </c>
      <c r="G34" s="33">
        <f t="shared" si="0"/>
        <v>761582.5009999999</v>
      </c>
      <c r="H34" s="33">
        <f t="shared" si="0"/>
        <v>860321.932</v>
      </c>
      <c r="I34" s="33">
        <f t="shared" si="0"/>
        <v>1001180</v>
      </c>
      <c r="J34" s="33">
        <f t="shared" si="0"/>
        <v>1006383</v>
      </c>
      <c r="K34" s="33">
        <f t="shared" si="0"/>
        <v>1077325</v>
      </c>
      <c r="L34" s="33">
        <f t="shared" si="0"/>
        <v>1094886</v>
      </c>
      <c r="M34" s="33">
        <f>M16+M12+M4</f>
        <v>1053011</v>
      </c>
      <c r="N34" s="33">
        <f>N16+N12+N4</f>
        <v>998250</v>
      </c>
      <c r="O34" s="33">
        <f>O16+O12+O4</f>
        <v>1427675</v>
      </c>
      <c r="P34" s="33">
        <f>P16+P12+P4</f>
        <v>1449085</v>
      </c>
      <c r="Q34" s="33">
        <f>Q16+Q12+Q4</f>
        <v>1591411</v>
      </c>
      <c r="R34" s="33">
        <f>R16+R12+R4</f>
        <v>1518797</v>
      </c>
      <c r="S34" s="33">
        <f>S16+S12+S4</f>
        <v>1518135</v>
      </c>
      <c r="T34" s="34">
        <f>T16+T12+T4</f>
        <v>956090</v>
      </c>
    </row>
    <row r="35" ht="15.75" thickTop="1"/>
  </sheetData>
  <sheetProtection/>
  <mergeCells count="3">
    <mergeCell ref="A1:T1"/>
    <mergeCell ref="A2:T2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pane xSplit="2" ySplit="3" topLeftCell="C4" activePane="bottomRight" state="frozen"/>
      <selection pane="topLeft" activeCell="A34" sqref="A34:B34"/>
      <selection pane="topRight" activeCell="A34" sqref="A34:B34"/>
      <selection pane="bottomLeft" activeCell="A34" sqref="A34:B34"/>
      <selection pane="bottomRight" activeCell="B26" sqref="B26"/>
    </sheetView>
  </sheetViews>
  <sheetFormatPr defaultColWidth="9.140625" defaultRowHeight="15"/>
  <cols>
    <col min="1" max="1" width="7.28125" style="0" customWidth="1"/>
    <col min="2" max="2" width="32.7109375" style="0" customWidth="1"/>
    <col min="3" max="20" width="8.8515625" style="0" bestFit="1" customWidth="1"/>
  </cols>
  <sheetData>
    <row r="1" spans="1:20" ht="50.25" customHeight="1">
      <c r="A1" s="96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8" customHeight="1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39.75" customHeight="1" thickBot="1" thickTop="1">
      <c r="A3" s="19" t="s">
        <v>27</v>
      </c>
      <c r="B3" s="21" t="s">
        <v>25</v>
      </c>
      <c r="C3" s="22">
        <v>1897</v>
      </c>
      <c r="D3" s="20">
        <v>1898</v>
      </c>
      <c r="E3" s="20">
        <v>1899</v>
      </c>
      <c r="F3" s="20">
        <v>1900</v>
      </c>
      <c r="G3" s="20">
        <v>1901</v>
      </c>
      <c r="H3" s="20">
        <v>1902</v>
      </c>
      <c r="I3" s="20">
        <v>1903</v>
      </c>
      <c r="J3" s="20">
        <v>1904</v>
      </c>
      <c r="K3" s="20">
        <v>1905</v>
      </c>
      <c r="L3" s="20">
        <v>1906</v>
      </c>
      <c r="M3" s="20">
        <v>1907</v>
      </c>
      <c r="N3" s="20">
        <v>1908</v>
      </c>
      <c r="O3" s="20">
        <v>1909</v>
      </c>
      <c r="P3" s="20">
        <v>1910</v>
      </c>
      <c r="Q3" s="20">
        <v>1911</v>
      </c>
      <c r="R3" s="20">
        <v>1912</v>
      </c>
      <c r="S3" s="20">
        <v>1913</v>
      </c>
      <c r="T3" s="21">
        <v>1914</v>
      </c>
    </row>
    <row r="4" spans="1:20" s="1" customFormat="1" ht="15.75" thickTop="1">
      <c r="A4" s="27">
        <v>1</v>
      </c>
      <c r="B4" s="28" t="s">
        <v>10</v>
      </c>
      <c r="C4" s="35">
        <f>Привоз!C4+Вывоз!C4</f>
        <v>1113630.7859999998</v>
      </c>
      <c r="D4" s="36">
        <f>Привоз!D4+Вывоз!D4</f>
        <v>1159307.256</v>
      </c>
      <c r="E4" s="36">
        <f>Привоз!E4+Вывоз!E4</f>
        <v>1073480.047</v>
      </c>
      <c r="F4" s="36">
        <f>Привоз!F4+Вывоз!F4</f>
        <v>1105208.834</v>
      </c>
      <c r="G4" s="36">
        <f>Привоз!G4+Вывоз!G4</f>
        <v>1104579.668</v>
      </c>
      <c r="H4" s="36">
        <f>Привоз!H4+Вывоз!H4</f>
        <v>1201496.356</v>
      </c>
      <c r="I4" s="36">
        <f>Привоз!I4+Вывоз!I4</f>
        <v>1375671</v>
      </c>
      <c r="J4" s="36">
        <f>Привоз!J4+Вывоз!J4</f>
        <v>1341678</v>
      </c>
      <c r="K4" s="36">
        <f>Привоз!K4+Вывоз!K4</f>
        <v>1433362</v>
      </c>
      <c r="L4" s="36">
        <f>Привоз!L4+Вывоз!L4</f>
        <v>1460030</v>
      </c>
      <c r="M4" s="36">
        <f>Привоз!M4+Вывоз!M4</f>
        <v>1499078</v>
      </c>
      <c r="N4" s="36">
        <f>Привоз!N4+Вывоз!N4</f>
        <v>1517740</v>
      </c>
      <c r="O4" s="36">
        <f>Привоз!O4+Вывоз!O4</f>
        <v>1917212</v>
      </c>
      <c r="P4" s="36">
        <f>Привоз!P4+Вывоз!P4</f>
        <v>2126418</v>
      </c>
      <c r="Q4" s="36">
        <f>Привоз!Q4+Вывоз!Q4</f>
        <v>2300840</v>
      </c>
      <c r="R4" s="36">
        <f>Привоз!R4+Вывоз!R4</f>
        <v>2237696</v>
      </c>
      <c r="S4" s="36">
        <f>Привоз!S4+Вывоз!S4</f>
        <v>2379007</v>
      </c>
      <c r="T4" s="37">
        <f>Привоз!T4+Вывоз!T4</f>
        <v>1560426</v>
      </c>
    </row>
    <row r="5" spans="1:20" ht="15">
      <c r="A5" s="16">
        <v>2</v>
      </c>
      <c r="B5" s="24" t="s">
        <v>0</v>
      </c>
      <c r="C5" s="38">
        <f>Привоз!C5+Вывоз!C5</f>
        <v>11161.233999999999</v>
      </c>
      <c r="D5" s="39">
        <f>Привоз!D5+Вывоз!D5</f>
        <v>12241.760999999999</v>
      </c>
      <c r="E5" s="39">
        <f>Привоз!E5+Вывоз!E5</f>
        <v>13040.269</v>
      </c>
      <c r="F5" s="39">
        <f>Привоз!F5+Вывоз!F5</f>
        <v>17502.457000000002</v>
      </c>
      <c r="G5" s="39">
        <f>Привоз!G5+Вывоз!G5</f>
        <v>19099.864</v>
      </c>
      <c r="H5" s="39">
        <f>Привоз!H5+Вывоз!H5</f>
        <v>17146.631999999998</v>
      </c>
      <c r="I5" s="39">
        <f>Привоз!I5+Вывоз!I5</f>
        <v>15600</v>
      </c>
      <c r="J5" s="39">
        <f>Привоз!J5+Вывоз!J5</f>
        <v>21472</v>
      </c>
      <c r="K5" s="39">
        <f>Привоз!K5+Вывоз!K5</f>
        <v>25239</v>
      </c>
      <c r="L5" s="39">
        <f>Привоз!L5+Вывоз!L5</f>
        <v>24522</v>
      </c>
      <c r="M5" s="39">
        <f>Привоз!M5+Вывоз!M5</f>
        <v>19100</v>
      </c>
      <c r="N5" s="39">
        <f>Привоз!N5+Вывоз!N5</f>
        <v>20209</v>
      </c>
      <c r="O5" s="39">
        <f>Привоз!O5+Вывоз!O5</f>
        <v>30521</v>
      </c>
      <c r="P5" s="39">
        <f>Привоз!P5+Вывоз!P5</f>
        <v>28374</v>
      </c>
      <c r="Q5" s="39">
        <f>Привоз!Q5+Вывоз!Q5</f>
        <v>32174</v>
      </c>
      <c r="R5" s="39">
        <f>Привоз!R5+Вывоз!R5</f>
        <v>32344</v>
      </c>
      <c r="S5" s="39">
        <f>Привоз!S5+Вывоз!S5</f>
        <v>42159</v>
      </c>
      <c r="T5" s="40">
        <f>Привоз!T5+Вывоз!T5</f>
        <v>117412</v>
      </c>
    </row>
    <row r="6" spans="1:20" ht="15">
      <c r="A6" s="16">
        <v>3</v>
      </c>
      <c r="B6" s="24" t="s">
        <v>2</v>
      </c>
      <c r="C6" s="38">
        <f>Привоз!C6+Вывоз!C6</f>
        <v>398225.054</v>
      </c>
      <c r="D6" s="39">
        <f>Привоз!D6+Вывоз!D6</f>
        <v>427185.55000000005</v>
      </c>
      <c r="E6" s="39">
        <f>Привоз!E6+Вывоз!E6</f>
        <v>415711.024</v>
      </c>
      <c r="F6" s="39">
        <f>Привоз!F6+Вывоз!F6</f>
        <v>462319</v>
      </c>
      <c r="G6" s="39">
        <f>Привоз!G6+Вывоз!G6</f>
        <v>425075.046</v>
      </c>
      <c r="H6" s="39">
        <f>Привоз!H6+Вывоз!H6</f>
        <v>424492.279</v>
      </c>
      <c r="I6" s="39">
        <f>Привоз!I6+Вывоз!I6</f>
        <v>502454</v>
      </c>
      <c r="J6" s="39">
        <f>Привоз!J6+Вывоз!J6</f>
        <v>521160</v>
      </c>
      <c r="K6" s="39">
        <f>Привоз!K6+Вывоз!K6</f>
        <v>562139</v>
      </c>
      <c r="L6" s="39">
        <f>Привоз!L6+Вывоз!L6</f>
        <v>550052</v>
      </c>
      <c r="M6" s="39">
        <f>Привоз!M6+Вывоз!M6</f>
        <v>564553</v>
      </c>
      <c r="N6" s="39">
        <f>Привоз!N6+Вывоз!N6</f>
        <v>581014</v>
      </c>
      <c r="O6" s="39">
        <f>Привоз!O6+Вывоз!O6</f>
        <v>697837</v>
      </c>
      <c r="P6" s="39">
        <f>Привоз!P6+Вывоз!P6</f>
        <v>789797</v>
      </c>
      <c r="Q6" s="39">
        <f>Привоз!Q6+Вывоз!Q6</f>
        <v>847582</v>
      </c>
      <c r="R6" s="39">
        <f>Привоз!R6+Вывоз!R6</f>
        <v>895542</v>
      </c>
      <c r="S6" s="39">
        <f>Привоз!S6+Вывоз!S6</f>
        <v>946260</v>
      </c>
      <c r="T6" s="40">
        <f>Привоз!T6+Вывоз!T6</f>
        <v>569720</v>
      </c>
    </row>
    <row r="7" spans="1:20" ht="15">
      <c r="A7" s="16">
        <v>4</v>
      </c>
      <c r="B7" s="24" t="s">
        <v>1</v>
      </c>
      <c r="C7" s="38">
        <f>Привоз!C7+Вывоз!C7</f>
        <v>293021.015</v>
      </c>
      <c r="D7" s="39">
        <f>Привоз!D7+Вывоз!D7</f>
        <v>310968.94</v>
      </c>
      <c r="E7" s="39">
        <f>Привоз!E7+Вывоз!E7</f>
        <v>321011.13</v>
      </c>
      <c r="F7" s="39">
        <f>Привоз!F7+Вывоз!F7</f>
        <v>318782.292</v>
      </c>
      <c r="G7" s="39">
        <f>Привоз!G7+Вывоз!G7</f>
        <v>311668.325</v>
      </c>
      <c r="H7" s="39">
        <f>Привоз!H7+Вывоз!H7</f>
        <v>311850.827</v>
      </c>
      <c r="I7" s="39">
        <f>Привоз!I7+Вывоз!I7</f>
        <v>348117</v>
      </c>
      <c r="J7" s="39">
        <f>Привоз!J7+Вывоз!J7</f>
        <v>304969</v>
      </c>
      <c r="K7" s="39">
        <f>Привоз!K7+Вывоз!K7</f>
        <v>321951</v>
      </c>
      <c r="L7" s="39">
        <f>Привоз!L7+Вывоз!L7</f>
        <v>388503</v>
      </c>
      <c r="M7" s="39">
        <f>Привоз!M7+Вывоз!M7</f>
        <v>430155</v>
      </c>
      <c r="N7" s="39">
        <f>Привоз!N7+Вывоз!N7</f>
        <v>460525</v>
      </c>
      <c r="O7" s="39">
        <f>Привоз!O7+Вывоз!O7</f>
        <v>526750</v>
      </c>
      <c r="P7" s="39">
        <f>Привоз!P7+Вывоз!P7</f>
        <v>613108</v>
      </c>
      <c r="Q7" s="39">
        <f>Привоз!Q7+Вывоз!Q7</f>
        <v>693758</v>
      </c>
      <c r="R7" s="39">
        <f>Привоз!R7+Вывоз!R7</f>
        <v>727458</v>
      </c>
      <c r="S7" s="39">
        <f>Привоз!S7+Вывоз!S7</f>
        <v>752352</v>
      </c>
      <c r="T7" s="40">
        <f>Привоз!T7+Вывоз!T7</f>
        <v>485865</v>
      </c>
    </row>
    <row r="8" spans="1:20" ht="15">
      <c r="A8" s="16">
        <v>5</v>
      </c>
      <c r="B8" s="24" t="s">
        <v>3</v>
      </c>
      <c r="C8" s="38">
        <f>Привоз!C8+Вывоз!C8</f>
        <v>62780.348</v>
      </c>
      <c r="D8" s="39">
        <f>Привоз!D8+Вывоз!D8</f>
        <v>72912.027</v>
      </c>
      <c r="E8" s="39">
        <f>Привоз!E8+Вывоз!E8</f>
        <v>63867.753000000004</v>
      </c>
      <c r="F8" s="39">
        <f>Привоз!F8+Вывоз!F8</f>
        <v>59004.038</v>
      </c>
      <c r="G8" s="39">
        <f>Привоз!G8+Вывоз!G8</f>
        <v>61767.309</v>
      </c>
      <c r="H8" s="39">
        <f>Привоз!H8+Вывоз!H8</f>
        <v>68028.364</v>
      </c>
      <c r="I8" s="39">
        <f>Привоз!I8+Вывоз!I8</f>
        <v>75056</v>
      </c>
      <c r="J8" s="39">
        <f>Привоз!J8+Вывоз!J8</f>
        <v>75548</v>
      </c>
      <c r="K8" s="39">
        <f>Привоз!K8+Вывоз!K8</f>
        <v>75183</v>
      </c>
      <c r="L8" s="39">
        <f>Привоз!L8+Вывоз!L8</f>
        <v>76776</v>
      </c>
      <c r="M8" s="39">
        <f>Привоз!M8+Вывоз!M8</f>
        <v>76873</v>
      </c>
      <c r="N8" s="39">
        <f>Привоз!N8+Вывоз!N8</f>
        <v>83255</v>
      </c>
      <c r="O8" s="39">
        <f>Привоз!O8+Вывоз!O8</f>
        <v>94507</v>
      </c>
      <c r="P8" s="39">
        <f>Привоз!P8+Вывоз!P8</f>
        <v>94724</v>
      </c>
      <c r="Q8" s="39">
        <f>Привоз!Q8+Вывоз!Q8</f>
        <v>119010</v>
      </c>
      <c r="R8" s="39">
        <f>Привоз!R8+Вывоз!R8</f>
        <v>120849</v>
      </c>
      <c r="S8" s="39">
        <f>Привоз!S8+Вывоз!S8</f>
        <v>111731</v>
      </c>
      <c r="T8" s="40">
        <f>Привоз!T8+Вывоз!T8</f>
        <v>69224</v>
      </c>
    </row>
    <row r="9" spans="1:20" ht="15">
      <c r="A9" s="16">
        <v>6</v>
      </c>
      <c r="B9" s="24" t="s">
        <v>4</v>
      </c>
      <c r="C9" s="38">
        <f>Привоз!C9+Вывоз!C9</f>
        <v>4323.319</v>
      </c>
      <c r="D9" s="39">
        <f>Привоз!D9+Вывоз!D9</f>
        <v>6077.866999999999</v>
      </c>
      <c r="E9" s="39">
        <f>Привоз!E9+Вывоз!E9</f>
        <v>5312.316</v>
      </c>
      <c r="F9" s="39">
        <f>Привоз!F9+Вывоз!F9</f>
        <v>2515.103</v>
      </c>
      <c r="G9" s="39">
        <f>Привоз!G9+Вывоз!G9</f>
        <v>4489.835</v>
      </c>
      <c r="H9" s="39">
        <f>Привоз!H9+Вывоз!H9</f>
        <v>6408.503000000001</v>
      </c>
      <c r="I9" s="39">
        <f>Привоз!I9+Вывоз!I9</f>
        <v>5731</v>
      </c>
      <c r="J9" s="39">
        <f>Привоз!J9+Вывоз!J9</f>
        <v>5606</v>
      </c>
      <c r="K9" s="39">
        <f>Привоз!K9+Вывоз!K9</f>
        <v>3477</v>
      </c>
      <c r="L9" s="39">
        <f>Привоз!L9+Вывоз!L9</f>
        <v>6789</v>
      </c>
      <c r="M9" s="39">
        <f>Привоз!M9+Вывоз!M9</f>
        <v>5300</v>
      </c>
      <c r="N9" s="39">
        <f>Привоз!N9+Вывоз!N9</f>
        <v>6389</v>
      </c>
      <c r="O9" s="39">
        <f>Привоз!O9+Вывоз!O9</f>
        <v>4775</v>
      </c>
      <c r="P9" s="39">
        <f>Привоз!P9+Вывоз!P9</f>
        <v>6111</v>
      </c>
      <c r="Q9" s="39">
        <f>Привоз!Q9+Вывоз!Q9</f>
        <v>9112</v>
      </c>
      <c r="R9" s="39">
        <f>Привоз!R9+Вывоз!R9</f>
        <v>7812</v>
      </c>
      <c r="S9" s="39">
        <f>Привоз!S9+Вывоз!S9</f>
        <v>5749</v>
      </c>
      <c r="T9" s="40">
        <f>Привоз!T9+Вывоз!T9</f>
        <v>5383</v>
      </c>
    </row>
    <row r="10" spans="1:20" ht="15">
      <c r="A10" s="16">
        <v>7</v>
      </c>
      <c r="B10" s="24" t="s">
        <v>5</v>
      </c>
      <c r="C10" s="38">
        <f>Привоз!C10+Вывоз!C10</f>
        <v>253360.075</v>
      </c>
      <c r="D10" s="39">
        <f>Привоз!D10+Вывоз!D10</f>
        <v>235288.885</v>
      </c>
      <c r="E10" s="39">
        <f>Привоз!E10+Вывоз!E10</f>
        <v>168028.778</v>
      </c>
      <c r="F10" s="39">
        <f>Привоз!F10+Вывоз!F10</f>
        <v>160499.673</v>
      </c>
      <c r="G10" s="39">
        <f>Привоз!G10+Вывоз!G10</f>
        <v>207545.84600000002</v>
      </c>
      <c r="H10" s="39">
        <f>Привоз!H10+Вывоз!H10</f>
        <v>277533.096</v>
      </c>
      <c r="I10" s="39">
        <f>Привоз!I10+Вывоз!I10</f>
        <v>309940</v>
      </c>
      <c r="J10" s="39">
        <f>Привоз!J10+Вывоз!J10</f>
        <v>264541</v>
      </c>
      <c r="K10" s="39">
        <f>Привоз!K10+Вывоз!K10</f>
        <v>275953</v>
      </c>
      <c r="L10" s="39">
        <f>Привоз!L10+Вывоз!L10</f>
        <v>296018</v>
      </c>
      <c r="M10" s="39">
        <f>Привоз!M10+Вывоз!M10</f>
        <v>273543</v>
      </c>
      <c r="N10" s="39">
        <f>Привоз!N10+Вывоз!N10</f>
        <v>236689</v>
      </c>
      <c r="O10" s="39">
        <f>Привоз!O10+Вывоз!O10</f>
        <v>316721</v>
      </c>
      <c r="P10" s="39">
        <f>Привоз!P10+Вывоз!P10</f>
        <v>337630</v>
      </c>
      <c r="Q10" s="39">
        <f>Привоз!Q10+Вывоз!Q10</f>
        <v>384937</v>
      </c>
      <c r="R10" s="39">
        <f>Привоз!R10+Вывоз!R10</f>
        <v>269936</v>
      </c>
      <c r="S10" s="39">
        <f>Привоз!S10+Вывоз!S10</f>
        <v>316857</v>
      </c>
      <c r="T10" s="40">
        <f>Привоз!T10+Вывоз!T10</f>
        <v>169675</v>
      </c>
    </row>
    <row r="11" spans="1:20" ht="15.75" thickBot="1">
      <c r="A11" s="17">
        <v>8</v>
      </c>
      <c r="B11" s="29" t="s">
        <v>6</v>
      </c>
      <c r="C11" s="41">
        <f>Привоз!C11+Вывоз!C11</f>
        <v>90545.052</v>
      </c>
      <c r="D11" s="42">
        <f>Привоз!D11+Вывоз!D11</f>
        <v>94406.883</v>
      </c>
      <c r="E11" s="42">
        <f>Привоз!E11+Вывоз!E11</f>
        <v>86154.006</v>
      </c>
      <c r="F11" s="42">
        <f>Привоз!F11+Вывоз!F11</f>
        <v>84137.667</v>
      </c>
      <c r="G11" s="42">
        <f>Привоз!G11+Вывоз!G11</f>
        <v>74566.66</v>
      </c>
      <c r="H11" s="42">
        <f>Привоз!H11+Вывоз!H11</f>
        <v>95916.978</v>
      </c>
      <c r="I11" s="42">
        <f>Привоз!I11+Вывоз!I11</f>
        <v>118684</v>
      </c>
      <c r="J11" s="42">
        <f>Привоз!J11+Вывоз!J11</f>
        <v>148347</v>
      </c>
      <c r="K11" s="42">
        <f>Привоз!K11+Вывоз!K11</f>
        <v>169381</v>
      </c>
      <c r="L11" s="42">
        <f>Привоз!L11+Вывоз!L11</f>
        <v>117334</v>
      </c>
      <c r="M11" s="42">
        <f>Привоз!M11+Вывоз!M11</f>
        <v>129467</v>
      </c>
      <c r="N11" s="42">
        <f>Привоз!N11+Вывоз!N11</f>
        <v>129561</v>
      </c>
      <c r="O11" s="42">
        <f>Привоз!O11+Вывоз!O11</f>
        <v>230671</v>
      </c>
      <c r="P11" s="42">
        <f>Привоз!P11+Вывоз!P11</f>
        <v>238953</v>
      </c>
      <c r="Q11" s="42">
        <f>Привоз!Q11+Вывоз!Q11</f>
        <v>195270</v>
      </c>
      <c r="R11" s="42">
        <f>Привоз!R11+Вывоз!R11</f>
        <v>163219</v>
      </c>
      <c r="S11" s="42">
        <f>Привоз!S11+Вывоз!S11</f>
        <v>182556</v>
      </c>
      <c r="T11" s="43">
        <f>Привоз!T11+Вывоз!T11</f>
        <v>113412</v>
      </c>
    </row>
    <row r="12" spans="1:20" s="1" customFormat="1" ht="15.75" thickTop="1">
      <c r="A12" s="27">
        <v>9</v>
      </c>
      <c r="B12" s="28" t="s">
        <v>38</v>
      </c>
      <c r="C12" s="35">
        <f>Привоз!C12+Вывоз!C12</f>
        <v>49501.165</v>
      </c>
      <c r="D12" s="36">
        <f>Привоз!D12+Вывоз!D12</f>
        <v>53901.297</v>
      </c>
      <c r="E12" s="36">
        <f>Привоз!E12+Вывоз!E12</f>
        <v>55344.135</v>
      </c>
      <c r="F12" s="36">
        <f>Привоз!F12+Вывоз!F12</f>
        <v>62938.31</v>
      </c>
      <c r="G12" s="36">
        <f>Привоз!G12+Вывоз!G12</f>
        <v>62197.994000000006</v>
      </c>
      <c r="H12" s="36">
        <f>Привоз!H12+Вывоз!H12</f>
        <v>61944.118</v>
      </c>
      <c r="I12" s="36">
        <f>Привоз!I12+Вывоз!I12</f>
        <v>70438</v>
      </c>
      <c r="J12" s="36">
        <f>Привоз!J12+Вывоз!J12</f>
        <v>72012</v>
      </c>
      <c r="K12" s="36">
        <f>Привоз!K12+Вывоз!K12</f>
        <v>67184</v>
      </c>
      <c r="L12" s="36">
        <f>Привоз!L12+Вывоз!L12</f>
        <v>82675</v>
      </c>
      <c r="M12" s="36">
        <f>Привоз!M12+Вывоз!M12</f>
        <v>81250</v>
      </c>
      <c r="N12" s="36">
        <f>Привоз!N12+Вывоз!N12</f>
        <v>79392</v>
      </c>
      <c r="O12" s="36">
        <f>Привоз!O12+Вывоз!O12</f>
        <v>86339</v>
      </c>
      <c r="P12" s="36">
        <f>Привоз!P12+Вывоз!P12</f>
        <v>81563</v>
      </c>
      <c r="Q12" s="36">
        <f>Привоз!Q12+Вывоз!Q12</f>
        <v>95716</v>
      </c>
      <c r="R12" s="36">
        <f>Привоз!R12+Вывоз!R12</f>
        <v>94794</v>
      </c>
      <c r="S12" s="36">
        <f>Привоз!S12+Вывоз!S12</f>
        <v>111307</v>
      </c>
      <c r="T12" s="37">
        <f>Привоз!T12+Вывоз!T12</f>
        <v>118083</v>
      </c>
    </row>
    <row r="13" spans="1:20" ht="15">
      <c r="A13" s="16">
        <v>10</v>
      </c>
      <c r="B13" s="24" t="s">
        <v>7</v>
      </c>
      <c r="C13" s="38">
        <f>Привоз!C13+Вывоз!C13</f>
        <v>1925.75</v>
      </c>
      <c r="D13" s="39">
        <f>Привоз!D13+Вывоз!D13</f>
        <v>1787.23</v>
      </c>
      <c r="E13" s="39">
        <f>Привоз!E13+Вывоз!E13</f>
        <v>1886.2640000000001</v>
      </c>
      <c r="F13" s="39">
        <f>Привоз!F13+Вывоз!F13</f>
        <v>1897.484</v>
      </c>
      <c r="G13" s="39">
        <f>Привоз!G13+Вывоз!G13</f>
        <v>2047.0120000000002</v>
      </c>
      <c r="H13" s="39">
        <f>Привоз!H13+Вывоз!H13</f>
        <v>3493.837</v>
      </c>
      <c r="I13" s="39">
        <f>Привоз!I13+Вывоз!I13</f>
        <v>3167</v>
      </c>
      <c r="J13" s="39">
        <f>Привоз!J13+Вывоз!J13</f>
        <v>3033</v>
      </c>
      <c r="K13" s="39">
        <f>Привоз!K13+Вывоз!K13</f>
        <v>6116</v>
      </c>
      <c r="L13" s="39">
        <f>Привоз!L13+Вывоз!L13</f>
        <v>4688</v>
      </c>
      <c r="M13" s="39">
        <f>Привоз!M13+Вывоз!M13</f>
        <v>3757</v>
      </c>
      <c r="N13" s="39">
        <f>Привоз!N13+Вывоз!N13</f>
        <v>1549</v>
      </c>
      <c r="O13" s="39">
        <f>Привоз!O13+Вывоз!O13</f>
        <v>3408</v>
      </c>
      <c r="P13" s="39">
        <f>Привоз!P13+Вывоз!P13</f>
        <v>1232</v>
      </c>
      <c r="Q13" s="39">
        <f>Привоз!Q13+Вывоз!Q13</f>
        <v>2219</v>
      </c>
      <c r="R13" s="39">
        <f>Привоз!R13+Вывоз!R13</f>
        <v>0</v>
      </c>
      <c r="S13" s="39">
        <f>Привоз!S13+Вывоз!S13</f>
        <v>0</v>
      </c>
      <c r="T13" s="40">
        <f>Привоз!T13+Вывоз!T13</f>
        <v>0</v>
      </c>
    </row>
    <row r="14" spans="1:20" ht="15">
      <c r="A14" s="16">
        <v>11</v>
      </c>
      <c r="B14" s="24" t="s">
        <v>8</v>
      </c>
      <c r="C14" s="38">
        <f>Привоз!C14+Вывоз!C14</f>
        <v>31433.559</v>
      </c>
      <c r="D14" s="39">
        <f>Привоз!D14+Вывоз!D14</f>
        <v>35690.201</v>
      </c>
      <c r="E14" s="39">
        <f>Привоз!E14+Вывоз!E14</f>
        <v>34090.027</v>
      </c>
      <c r="F14" s="39">
        <f>Привоз!F14+Вывоз!F14</f>
        <v>39289.992</v>
      </c>
      <c r="G14" s="39">
        <f>Привоз!G14+Вывоз!G14</f>
        <v>41276.133</v>
      </c>
      <c r="H14" s="39">
        <f>Привоз!H14+Вывоз!H14</f>
        <v>38913.633</v>
      </c>
      <c r="I14" s="39">
        <f>Привоз!I14+Вывоз!I14</f>
        <v>42885</v>
      </c>
      <c r="J14" s="39">
        <f>Привоз!J14+Вывоз!J14</f>
        <v>44207</v>
      </c>
      <c r="K14" s="39">
        <f>Привоз!K14+Вывоз!K14</f>
        <v>48272</v>
      </c>
      <c r="L14" s="39">
        <f>Привоз!L14+Вывоз!L14</f>
        <v>59790</v>
      </c>
      <c r="M14" s="39">
        <f>Привоз!M14+Вывоз!M14</f>
        <v>53361</v>
      </c>
      <c r="N14" s="39">
        <f>Привоз!N14+Вывоз!N14</f>
        <v>53638</v>
      </c>
      <c r="O14" s="39">
        <f>Привоз!O14+Вывоз!O14</f>
        <v>56315</v>
      </c>
      <c r="P14" s="39">
        <f>Привоз!P14+Вывоз!P14</f>
        <v>60622</v>
      </c>
      <c r="Q14" s="39">
        <f>Привоз!Q14+Вывоз!Q14</f>
        <v>68362</v>
      </c>
      <c r="R14" s="39">
        <f>Привоз!R14+Вывоз!R14</f>
        <v>72017</v>
      </c>
      <c r="S14" s="39">
        <f>Привоз!S14+Вывоз!S14</f>
        <v>79223</v>
      </c>
      <c r="T14" s="40">
        <f>Привоз!T14+Вывоз!T14</f>
        <v>94486</v>
      </c>
    </row>
    <row r="15" spans="1:20" ht="15.75" thickBot="1">
      <c r="A15" s="17">
        <v>12</v>
      </c>
      <c r="B15" s="29" t="s">
        <v>2</v>
      </c>
      <c r="C15" s="41">
        <f>Привоз!C15+Вывоз!C15</f>
        <v>14952.744999999999</v>
      </c>
      <c r="D15" s="42">
        <f>Привоз!D15+Вывоз!D15</f>
        <v>14592.675000000001</v>
      </c>
      <c r="E15" s="42">
        <f>Привоз!E15+Вывоз!E15</f>
        <v>18437.727</v>
      </c>
      <c r="F15" s="42">
        <f>Привоз!F15+Вывоз!F15</f>
        <v>19056.139</v>
      </c>
      <c r="G15" s="42">
        <f>Привоз!G15+Вывоз!G15</f>
        <v>15962.777</v>
      </c>
      <c r="H15" s="42">
        <f>Привоз!H15+Вывоз!H15</f>
        <v>16043.257</v>
      </c>
      <c r="I15" s="42">
        <f>Привоз!I15+Вывоз!I15</f>
        <v>16728</v>
      </c>
      <c r="J15" s="42">
        <f>Привоз!J15+Вывоз!J15</f>
        <v>21037</v>
      </c>
      <c r="K15" s="42">
        <f>Привоз!K15+Вывоз!K15</f>
        <v>10711</v>
      </c>
      <c r="L15" s="42">
        <f>Привоз!L15+Вывоз!L15</f>
        <v>16336</v>
      </c>
      <c r="M15" s="42">
        <f>Привоз!M15+Вывоз!M15</f>
        <v>17818</v>
      </c>
      <c r="N15" s="42">
        <f>Привоз!N15+Вывоз!N15</f>
        <v>16462</v>
      </c>
      <c r="O15" s="42">
        <f>Привоз!O15+Вывоз!O15</f>
        <v>16942</v>
      </c>
      <c r="P15" s="42">
        <f>Привоз!P15+Вывоз!P15</f>
        <v>15370</v>
      </c>
      <c r="Q15" s="42">
        <f>Привоз!Q15+Вывоз!Q15</f>
        <v>18580</v>
      </c>
      <c r="R15" s="42">
        <f>Привоз!R15+Вывоз!R15</f>
        <v>16765</v>
      </c>
      <c r="S15" s="42">
        <f>Привоз!S15+Вывоз!S15</f>
        <v>25778</v>
      </c>
      <c r="T15" s="43">
        <f>Привоз!T15+Вывоз!T15</f>
        <v>20712</v>
      </c>
    </row>
    <row r="16" spans="1:20" s="1" customFormat="1" ht="15.75" thickTop="1">
      <c r="A16" s="18">
        <v>13</v>
      </c>
      <c r="B16" s="23" t="s">
        <v>9</v>
      </c>
      <c r="C16" s="44">
        <f>Привоз!C16+Вывоз!C16</f>
        <v>123489.50899999999</v>
      </c>
      <c r="D16" s="45">
        <f>Привоз!D16+Вывоз!D16</f>
        <v>136923.494</v>
      </c>
      <c r="E16" s="45">
        <f>Привоз!E16+Вывоз!E16</f>
        <v>148643.753</v>
      </c>
      <c r="F16" s="45">
        <f>Привоз!F16+Вывоз!F16</f>
        <v>174645.679</v>
      </c>
      <c r="G16" s="45">
        <f>Привоз!G16+Вывоз!G16</f>
        <v>188230.29499999998</v>
      </c>
      <c r="H16" s="45">
        <f>Привоз!H16+Вывоз!H16</f>
        <v>196032.44199999998</v>
      </c>
      <c r="I16" s="45">
        <f>Привоз!I16+Вывоз!I16</f>
        <v>236742</v>
      </c>
      <c r="J16" s="45">
        <f>Привоз!J16+Вывоз!J16</f>
        <v>244096</v>
      </c>
      <c r="K16" s="45">
        <f>Привоз!K16+Вывоз!K16</f>
        <v>211866</v>
      </c>
      <c r="L16" s="45">
        <f>Привоз!L16+Вывоз!L16</f>
        <v>352871</v>
      </c>
      <c r="M16" s="45">
        <f>Привоз!M16+Вывоз!M16</f>
        <v>320048</v>
      </c>
      <c r="N16" s="45">
        <f>Привоз!N16+Вывоз!N16</f>
        <v>313777</v>
      </c>
      <c r="O16" s="45">
        <f>Привоз!O16+Вывоз!O16</f>
        <v>330460</v>
      </c>
      <c r="P16" s="45">
        <f>Привоз!P16+Вывоз!P16</f>
        <v>325550</v>
      </c>
      <c r="Q16" s="45">
        <f>Привоз!Q16+Вывоз!Q16</f>
        <v>356537</v>
      </c>
      <c r="R16" s="45">
        <f>Привоз!R16+Вывоз!R16</f>
        <v>358079</v>
      </c>
      <c r="S16" s="45">
        <f>Привоз!S16+Вывоз!S16</f>
        <v>401855</v>
      </c>
      <c r="T16" s="46">
        <f>Привоз!T16+Вывоз!T16</f>
        <v>375573</v>
      </c>
    </row>
    <row r="17" spans="1:20" ht="15">
      <c r="A17" s="30">
        <v>14</v>
      </c>
      <c r="B17" s="25" t="s">
        <v>5</v>
      </c>
      <c r="C17" s="38">
        <f>Привоз!C17+Вывоз!C17</f>
        <v>51782.759</v>
      </c>
      <c r="D17" s="39">
        <f>Привоз!D17+Вывоз!D17</f>
        <v>61038.064999999995</v>
      </c>
      <c r="E17" s="39">
        <f>Привоз!E17+Вывоз!E17</f>
        <v>69934.628</v>
      </c>
      <c r="F17" s="39">
        <f>Привоз!F17+Вывоз!F17</f>
        <v>95038.94099999999</v>
      </c>
      <c r="G17" s="39">
        <f>Привоз!G17+Вывоз!G17</f>
        <v>100412.027</v>
      </c>
      <c r="H17" s="39">
        <f>Привоз!H17+Вывоз!H17</f>
        <v>93965.175</v>
      </c>
      <c r="I17" s="39">
        <f>Привоз!I17+Вывоз!I17</f>
        <v>106726</v>
      </c>
      <c r="J17" s="39">
        <f>Привоз!J17+Вывоз!J17</f>
        <v>122340</v>
      </c>
      <c r="K17" s="39">
        <f>Привоз!K17+Вывоз!K17</f>
        <v>82401</v>
      </c>
      <c r="L17" s="39">
        <f>Привоз!L17+Вывоз!L17</f>
        <v>92010</v>
      </c>
      <c r="M17" s="39">
        <f>Привоз!M17+Вывоз!M17</f>
        <v>107720</v>
      </c>
      <c r="N17" s="39">
        <f>Привоз!N17+Вывоз!N17</f>
        <v>90842</v>
      </c>
      <c r="O17" s="39">
        <f>Привоз!O17+Вывоз!O17</f>
        <v>154493</v>
      </c>
      <c r="P17" s="39">
        <f>Привоз!P17+Вывоз!P17</f>
        <v>134646</v>
      </c>
      <c r="Q17" s="39">
        <f>Привоз!Q17+Вывоз!Q17</f>
        <v>147461</v>
      </c>
      <c r="R17" s="39">
        <f>Привоз!R17+Вывоз!R17</f>
        <v>139565</v>
      </c>
      <c r="S17" s="39">
        <f>Привоз!S17+Вывоз!S17</f>
        <v>158116</v>
      </c>
      <c r="T17" s="40">
        <f>Привоз!T17+Вывоз!T17</f>
        <v>131675</v>
      </c>
    </row>
    <row r="18" spans="1:20" ht="15">
      <c r="A18" s="30">
        <v>15</v>
      </c>
      <c r="B18" s="25" t="s">
        <v>11</v>
      </c>
      <c r="C18" s="38">
        <f>Привоз!C18+Вывоз!C18</f>
        <v>949.595</v>
      </c>
      <c r="D18" s="39">
        <f>Привоз!D18+Вывоз!D18</f>
        <v>908.6959999999999</v>
      </c>
      <c r="E18" s="39">
        <f>Привоз!E18+Вывоз!E18</f>
        <v>894.72</v>
      </c>
      <c r="F18" s="39">
        <f>Привоз!F18+Вывоз!F18</f>
        <v>725.643</v>
      </c>
      <c r="G18" s="39">
        <f>Привоз!G18+Вывоз!G18</f>
        <v>1464.6280000000002</v>
      </c>
      <c r="H18" s="39">
        <f>Привоз!H18+Вывоз!H18</f>
        <v>1379.068</v>
      </c>
      <c r="I18" s="39">
        <f>Привоз!I18+Вывоз!I18</f>
        <v>1408</v>
      </c>
      <c r="J18" s="39">
        <f>Привоз!J18+Вывоз!J18</f>
        <v>1800</v>
      </c>
      <c r="K18" s="39">
        <f>Привоз!K18+Вывоз!K18</f>
        <v>1720</v>
      </c>
      <c r="L18" s="39">
        <f>Привоз!L18+Вывоз!L18</f>
        <v>1803</v>
      </c>
      <c r="M18" s="39">
        <f>Привоз!M18+Вывоз!M18</f>
        <v>1771</v>
      </c>
      <c r="N18" s="39">
        <f>Привоз!N18+Вывоз!N18</f>
        <v>1549</v>
      </c>
      <c r="O18" s="39">
        <f>Привоз!O18+Вывоз!O18</f>
        <v>1902</v>
      </c>
      <c r="P18" s="39">
        <f>Привоз!P18+Вывоз!P18</f>
        <v>1874</v>
      </c>
      <c r="Q18" s="39">
        <f>Привоз!Q18+Вывоз!Q18</f>
        <v>1949</v>
      </c>
      <c r="R18" s="39">
        <f>Привоз!R18+Вывоз!R18</f>
        <v>1933</v>
      </c>
      <c r="S18" s="39">
        <f>Привоз!S18+Вывоз!S18</f>
        <v>2413</v>
      </c>
      <c r="T18" s="40">
        <f>Привоз!T18+Вывоз!T18</f>
        <v>1431</v>
      </c>
    </row>
    <row r="19" spans="1:20" ht="15">
      <c r="A19" s="30">
        <v>16</v>
      </c>
      <c r="B19" s="25" t="s">
        <v>15</v>
      </c>
      <c r="C19" s="38">
        <f>Привоз!C19+Вывоз!C19</f>
        <v>6725.593000000001</v>
      </c>
      <c r="D19" s="39">
        <f>Привоз!D19+Вывоз!D19</f>
        <v>8149.629999999999</v>
      </c>
      <c r="E19" s="39">
        <f>Привоз!E19+Вывоз!E19</f>
        <v>7210.383000000001</v>
      </c>
      <c r="F19" s="39">
        <f>Привоз!F19+Вывоз!F19</f>
        <v>8930.118</v>
      </c>
      <c r="G19" s="39">
        <f>Привоз!G19+Вывоз!G19</f>
        <v>10613.044</v>
      </c>
      <c r="H19" s="39">
        <f>Привоз!H19+Вывоз!H19</f>
        <v>10421.505000000001</v>
      </c>
      <c r="I19" s="39">
        <f>Привоз!I19+Вывоз!I19</f>
        <v>13829</v>
      </c>
      <c r="J19" s="39">
        <f>Привоз!J19+Вывоз!J19</f>
        <v>13272</v>
      </c>
      <c r="K19" s="39">
        <f>Привоз!K19+Вывоз!K19</f>
        <v>10245</v>
      </c>
      <c r="L19" s="39">
        <f>Привоз!L19+Вывоз!L19</f>
        <v>13889</v>
      </c>
      <c r="M19" s="39">
        <f>Привоз!M19+Вывоз!M19</f>
        <v>8680</v>
      </c>
      <c r="N19" s="39">
        <f>Привоз!N19+Вывоз!N19</f>
        <v>14294</v>
      </c>
      <c r="O19" s="39">
        <f>Привоз!O19+Вывоз!O19</f>
        <v>19161</v>
      </c>
      <c r="P19" s="39">
        <f>Привоз!P19+Вывоз!P19</f>
        <v>21486</v>
      </c>
      <c r="Q19" s="39">
        <f>Привоз!Q19+Вывоз!Q19</f>
        <v>20654</v>
      </c>
      <c r="R19" s="39">
        <f>Привоз!R19+Вывоз!R19</f>
        <v>23681</v>
      </c>
      <c r="S19" s="39">
        <f>Привоз!S19+Вывоз!S19</f>
        <v>29848</v>
      </c>
      <c r="T19" s="40">
        <f>Привоз!T19+Вывоз!T19</f>
        <v>26074</v>
      </c>
    </row>
    <row r="20" spans="1:20" ht="15">
      <c r="A20" s="30">
        <v>17</v>
      </c>
      <c r="B20" s="25" t="s">
        <v>14</v>
      </c>
      <c r="C20" s="38">
        <f>Привоз!C20+Вывоз!C20</f>
        <v>16216.2</v>
      </c>
      <c r="D20" s="39">
        <f>Привоз!D20+Вывоз!D20</f>
        <v>17115.665999999997</v>
      </c>
      <c r="E20" s="39">
        <f>Привоз!E20+Вывоз!E20</f>
        <v>19235.994</v>
      </c>
      <c r="F20" s="39">
        <f>Привоз!F20+Вывоз!F20</f>
        <v>18930.352</v>
      </c>
      <c r="G20" s="39">
        <f>Привоз!G20+Вывоз!G20</f>
        <v>22806.581</v>
      </c>
      <c r="H20" s="39">
        <f>Привоз!H20+Вывоз!H20</f>
        <v>22464.542</v>
      </c>
      <c r="I20" s="39">
        <f>Привоз!I20+Вывоз!I20</f>
        <v>25920</v>
      </c>
      <c r="J20" s="39">
        <f>Привоз!J20+Вывоз!J20</f>
        <v>24539</v>
      </c>
      <c r="K20" s="39">
        <f>Привоз!K20+Вывоз!K20</f>
        <v>23118</v>
      </c>
      <c r="L20" s="39">
        <f>Привоз!L20+Вывоз!L20</f>
        <v>25884</v>
      </c>
      <c r="M20" s="39">
        <f>Привоз!M20+Вывоз!M20</f>
        <v>24984</v>
      </c>
      <c r="N20" s="39">
        <f>Привоз!N20+Вывоз!N20</f>
        <v>24000</v>
      </c>
      <c r="O20" s="39">
        <f>Привоз!O20+Вывоз!O20</f>
        <v>25706</v>
      </c>
      <c r="P20" s="39">
        <f>Привоз!P20+Вывоз!P20</f>
        <v>32663</v>
      </c>
      <c r="Q20" s="39">
        <f>Привоз!Q20+Вывоз!Q20</f>
        <v>36542</v>
      </c>
      <c r="R20" s="39">
        <f>Привоз!R20+Вывоз!R20</f>
        <v>42406</v>
      </c>
      <c r="S20" s="39">
        <f>Привоз!S20+Вывоз!S20</f>
        <v>45882</v>
      </c>
      <c r="T20" s="40">
        <f>Привоз!T20+Вывоз!T20</f>
        <v>43485</v>
      </c>
    </row>
    <row r="21" spans="1:20" ht="15">
      <c r="A21" s="30">
        <v>18</v>
      </c>
      <c r="B21" s="25" t="s">
        <v>31</v>
      </c>
      <c r="C21" s="38">
        <f>Привоз!C21+Вывоз!C21</f>
        <v>4838.912</v>
      </c>
      <c r="D21" s="39">
        <f>Привоз!D21+Вывоз!D21</f>
        <v>5233.119000000001</v>
      </c>
      <c r="E21" s="39">
        <f>Привоз!E21+Вывоз!E21</f>
        <v>5433.868</v>
      </c>
      <c r="F21" s="39">
        <f>Привоз!F21+Вывоз!F21</f>
        <v>5142.067</v>
      </c>
      <c r="G21" s="39">
        <f>Привоз!G21+Вывоз!G21</f>
        <v>5085.891</v>
      </c>
      <c r="H21" s="39">
        <f>Привоз!H21+Вывоз!H21</f>
        <v>5092.837</v>
      </c>
      <c r="I21" s="39">
        <f>Привоз!I21+Вывоз!I21</f>
        <v>5165</v>
      </c>
      <c r="J21" s="39">
        <f>Привоз!J21+Вывоз!J21</f>
        <v>4000</v>
      </c>
      <c r="K21" s="39">
        <f>Привоз!K21+Вывоз!K21</f>
        <v>5644</v>
      </c>
      <c r="L21" s="39">
        <f>Привоз!L21+Вывоз!L21</f>
        <v>5786</v>
      </c>
      <c r="M21" s="39">
        <f>Привоз!M21+Вывоз!M21</f>
        <v>5269</v>
      </c>
      <c r="N21" s="39">
        <f>Привоз!N21+Вывоз!N21</f>
        <v>5006</v>
      </c>
      <c r="O21" s="39">
        <f>Привоз!O21+Вывоз!O21</f>
        <v>5249</v>
      </c>
      <c r="P21" s="39">
        <f>Привоз!P21+Вывоз!P21</f>
        <v>6069</v>
      </c>
      <c r="Q21" s="39">
        <f>Привоз!Q21+Вывоз!Q21</f>
        <v>5852</v>
      </c>
      <c r="R21" s="39">
        <f>Привоз!R21+Вывоз!R21</f>
        <v>4670</v>
      </c>
      <c r="S21" s="39">
        <f>Привоз!S21+Вывоз!S21</f>
        <v>5171</v>
      </c>
      <c r="T21" s="40">
        <f>Привоз!T21+Вывоз!T21</f>
        <v>5414</v>
      </c>
    </row>
    <row r="22" spans="1:20" ht="26.25">
      <c r="A22" s="30">
        <v>19</v>
      </c>
      <c r="B22" s="25" t="s">
        <v>47</v>
      </c>
      <c r="C22" s="38">
        <f>Привоз!C22+Вывоз!C22</f>
        <v>1396.8700000000001</v>
      </c>
      <c r="D22" s="39">
        <f>Привоз!D22+Вывоз!D22</f>
        <v>1492.218</v>
      </c>
      <c r="E22" s="39">
        <f>Привоз!E22+Вывоз!E22</f>
        <v>1992.283</v>
      </c>
      <c r="F22" s="39">
        <f>Привоз!F22+Вывоз!F22</f>
        <v>1747.936</v>
      </c>
      <c r="G22" s="39">
        <f>Привоз!G22+Вывоз!G22</f>
        <v>1827.537</v>
      </c>
      <c r="H22" s="39">
        <f>Привоз!H22+Вывоз!H22</f>
        <v>1281.424</v>
      </c>
      <c r="I22" s="39">
        <f>Привоз!I22+Вывоз!I22</f>
        <v>1170</v>
      </c>
      <c r="J22" s="39">
        <f>Привоз!J22+Вывоз!J22</f>
        <v>1037</v>
      </c>
      <c r="K22" s="39">
        <f>Привоз!K22+Вывоз!K22</f>
        <v>1188</v>
      </c>
      <c r="L22" s="39">
        <f>Привоз!L22+Вывоз!L22</f>
        <v>2050</v>
      </c>
      <c r="M22" s="39">
        <f>Привоз!M22+Вывоз!M22</f>
        <v>1224</v>
      </c>
      <c r="N22" s="39">
        <f>Привоз!N22+Вывоз!N22</f>
        <v>1990</v>
      </c>
      <c r="O22" s="39">
        <f>Привоз!O22+Вывоз!O22</f>
        <v>1958</v>
      </c>
      <c r="P22" s="39">
        <f>Привоз!P22+Вывоз!P22</f>
        <v>1573</v>
      </c>
      <c r="Q22" s="39">
        <f>Привоз!Q22+Вывоз!Q22</f>
        <v>0</v>
      </c>
      <c r="R22" s="39">
        <f>Привоз!R22+Вывоз!R22</f>
        <v>0</v>
      </c>
      <c r="S22" s="39">
        <f>Привоз!S22+Вывоз!S22</f>
        <v>0</v>
      </c>
      <c r="T22" s="40">
        <f>Привоз!T22+Вывоз!T22</f>
        <v>0</v>
      </c>
    </row>
    <row r="23" spans="1:20" ht="15">
      <c r="A23" s="30">
        <v>20</v>
      </c>
      <c r="B23" s="25" t="s">
        <v>16</v>
      </c>
      <c r="C23" s="38">
        <f>Привоз!C23+Вывоз!C23</f>
        <v>6246.086</v>
      </c>
      <c r="D23" s="39">
        <f>Привоз!D23+Вывоз!D23</f>
        <v>6827.144</v>
      </c>
      <c r="E23" s="39">
        <f>Привоз!E23+Вывоз!E23</f>
        <v>5997.246999999999</v>
      </c>
      <c r="F23" s="39">
        <f>Привоз!F23+Вывоз!F23</f>
        <v>6414.936</v>
      </c>
      <c r="G23" s="39">
        <f>Привоз!G23+Вывоз!G23</f>
        <v>8273.004</v>
      </c>
      <c r="H23" s="39">
        <f>Привоз!H23+Вывоз!H23</f>
        <v>8606.117</v>
      </c>
      <c r="I23" s="39">
        <f>Привоз!I23+Вывоз!I23</f>
        <v>7501</v>
      </c>
      <c r="J23" s="39">
        <f>Привоз!J23+Вывоз!J23</f>
        <v>7803</v>
      </c>
      <c r="K23" s="39">
        <f>Привоз!K23+Вывоз!K23</f>
        <v>7592</v>
      </c>
      <c r="L23" s="39">
        <f>Привоз!L23+Вывоз!L23</f>
        <v>8531</v>
      </c>
      <c r="M23" s="39">
        <f>Привоз!M23+Вывоз!M23</f>
        <v>10259</v>
      </c>
      <c r="N23" s="39">
        <f>Привоз!N23+Вывоз!N23</f>
        <v>11759</v>
      </c>
      <c r="O23" s="39">
        <f>Привоз!O23+Вывоз!O23</f>
        <v>13794</v>
      </c>
      <c r="P23" s="39">
        <f>Привоз!P23+Вывоз!P23</f>
        <v>14496</v>
      </c>
      <c r="Q23" s="39">
        <f>Привоз!Q23+Вывоз!Q23</f>
        <v>16955</v>
      </c>
      <c r="R23" s="39">
        <f>Привоз!R23+Вывоз!R23</f>
        <v>17554</v>
      </c>
      <c r="S23" s="39">
        <f>Привоз!S23+Вывоз!S23</f>
        <v>20472</v>
      </c>
      <c r="T23" s="40">
        <f>Привоз!T23+Вывоз!T23</f>
        <v>19140</v>
      </c>
    </row>
    <row r="24" spans="1:20" ht="15">
      <c r="A24" s="30">
        <v>21</v>
      </c>
      <c r="B24" s="25" t="s">
        <v>17</v>
      </c>
      <c r="C24" s="38">
        <f>Привоз!C24+Вывоз!C24</f>
        <v>2066.951</v>
      </c>
      <c r="D24" s="39">
        <f>Привоз!D24+Вывоз!D24</f>
        <v>2940.327</v>
      </c>
      <c r="E24" s="39">
        <f>Привоз!E24+Вывоз!E24</f>
        <v>2588.9390000000003</v>
      </c>
      <c r="F24" s="39">
        <f>Привоз!F24+Вывоз!F24</f>
        <v>3020.013</v>
      </c>
      <c r="G24" s="39">
        <f>Привоз!G24+Вывоз!G24</f>
        <v>4138.638</v>
      </c>
      <c r="H24" s="39">
        <f>Привоз!H24+Вывоз!H24</f>
        <v>4246.399</v>
      </c>
      <c r="I24" s="39">
        <f>Привоз!I24+Вывоз!I24</f>
        <v>4981</v>
      </c>
      <c r="J24" s="39">
        <f>Привоз!J24+Вывоз!J24</f>
        <v>5214</v>
      </c>
      <c r="K24" s="39">
        <f>Привоз!K24+Вывоз!K24</f>
        <v>4902</v>
      </c>
      <c r="L24" s="39">
        <f>Привоз!L24+Вывоз!L24</f>
        <v>4110</v>
      </c>
      <c r="M24" s="39">
        <f>Привоз!M24+Вывоз!M24</f>
        <v>5178</v>
      </c>
      <c r="N24" s="39">
        <f>Привоз!N24+Вывоз!N24</f>
        <v>5738</v>
      </c>
      <c r="O24" s="39">
        <f>Привоз!O24+Вывоз!O24</f>
        <v>7697</v>
      </c>
      <c r="P24" s="39">
        <f>Привоз!P24+Вывоз!P24</f>
        <v>8885</v>
      </c>
      <c r="Q24" s="39">
        <f>Привоз!Q24+Вывоз!Q24</f>
        <v>10630</v>
      </c>
      <c r="R24" s="39">
        <f>Привоз!R24+Вывоз!R24</f>
        <v>11847</v>
      </c>
      <c r="S24" s="39">
        <f>Привоз!S24+Вывоз!S24</f>
        <v>12245</v>
      </c>
      <c r="T24" s="40">
        <f>Привоз!T24+Вывоз!T24</f>
        <v>10217</v>
      </c>
    </row>
    <row r="25" spans="1:20" ht="39">
      <c r="A25" s="30">
        <v>22</v>
      </c>
      <c r="B25" s="25" t="s">
        <v>49</v>
      </c>
      <c r="C25" s="38">
        <f>Привоз!C25+Вывоз!C25</f>
        <v>4167.012</v>
      </c>
      <c r="D25" s="39">
        <f>Привоз!D25+Вывоз!D25</f>
        <v>3733.586</v>
      </c>
      <c r="E25" s="39">
        <f>Привоз!E25+Вывоз!E25</f>
        <v>10786.899</v>
      </c>
      <c r="F25" s="39">
        <f>Привоз!F25+Вывоз!F25</f>
        <v>11233.611</v>
      </c>
      <c r="G25" s="39">
        <f>Привоз!G25+Вывоз!G25</f>
        <v>12660.747</v>
      </c>
      <c r="H25" s="39">
        <f>Привоз!H25+Вывоз!H25</f>
        <v>12881.727</v>
      </c>
      <c r="I25" s="39">
        <f>Привоз!I25+Вывоз!I25</f>
        <v>14413</v>
      </c>
      <c r="J25" s="39">
        <f>Привоз!J25+Вывоз!J25</f>
        <v>15242</v>
      </c>
      <c r="K25" s="39">
        <f>Привоз!K25+Вывоз!K25</f>
        <v>15080</v>
      </c>
      <c r="L25" s="39">
        <f>Привоз!L25+Вывоз!L25</f>
        <v>15780</v>
      </c>
      <c r="M25" s="39">
        <f>Привоз!M25+Вывоз!M25</f>
        <v>19448</v>
      </c>
      <c r="N25" s="39">
        <f>Привоз!N25+Вывоз!N25</f>
        <v>18025</v>
      </c>
      <c r="O25" s="39">
        <f>Привоз!O25+Вывоз!O25</f>
        <v>16744</v>
      </c>
      <c r="P25" s="39">
        <f>Привоз!P25+Вывоз!P25</f>
        <v>21611</v>
      </c>
      <c r="Q25" s="39">
        <f>Привоз!Q25+Вывоз!Q25</f>
        <v>26731</v>
      </c>
      <c r="R25" s="39">
        <f>Привоз!R25+Вывоз!R25</f>
        <v>22276</v>
      </c>
      <c r="S25" s="39">
        <f>Привоз!S25+Вывоз!S25</f>
        <v>24136</v>
      </c>
      <c r="T25" s="40">
        <f>Привоз!T25+Вывоз!T25</f>
        <v>25257</v>
      </c>
    </row>
    <row r="26" spans="1:20" ht="26.25">
      <c r="A26" s="30">
        <v>23</v>
      </c>
      <c r="B26" s="25" t="s">
        <v>19</v>
      </c>
      <c r="C26" s="38">
        <f>Привоз!C26+Вывоз!C26</f>
        <v>5481.952</v>
      </c>
      <c r="D26" s="39">
        <f>Привоз!D26+Вывоз!D26</f>
        <v>5809.011</v>
      </c>
      <c r="E26" s="39">
        <f>Привоз!E26+Вывоз!E26</f>
        <v>0</v>
      </c>
      <c r="F26" s="39">
        <f>Привоз!F26+Вывоз!F26</f>
        <v>0</v>
      </c>
      <c r="G26" s="39">
        <f>Привоз!G26+Вывоз!G26</f>
        <v>0</v>
      </c>
      <c r="H26" s="39">
        <f>Привоз!H26+Вывоз!H26</f>
        <v>0</v>
      </c>
      <c r="I26" s="39">
        <f>Привоз!I26+Вывоз!I26</f>
        <v>0</v>
      </c>
      <c r="J26" s="39">
        <f>Привоз!J26+Вывоз!J26</f>
        <v>0</v>
      </c>
      <c r="K26" s="39">
        <f>Привоз!K26+Вывоз!K26</f>
        <v>0</v>
      </c>
      <c r="L26" s="39">
        <f>Привоз!L26+Вывоз!L26</f>
        <v>0</v>
      </c>
      <c r="M26" s="39">
        <f>Привоз!M26+Вывоз!M26</f>
        <v>0</v>
      </c>
      <c r="N26" s="39">
        <f>Привоз!N26+Вывоз!N26</f>
        <v>0</v>
      </c>
      <c r="O26" s="39">
        <f>Привоз!O26+Вывоз!O26</f>
        <v>0</v>
      </c>
      <c r="P26" s="39">
        <f>Привоз!P26+Вывоз!P26</f>
        <v>0</v>
      </c>
      <c r="Q26" s="39">
        <f>Привоз!Q26+Вывоз!Q26</f>
        <v>0</v>
      </c>
      <c r="R26" s="39">
        <f>Привоз!R26+Вывоз!R26</f>
        <v>0</v>
      </c>
      <c r="S26" s="39">
        <f>Привоз!S26+Вывоз!S26</f>
        <v>0</v>
      </c>
      <c r="T26" s="40">
        <f>Привоз!T26+Вывоз!T26</f>
        <v>0</v>
      </c>
    </row>
    <row r="27" spans="1:20" ht="15">
      <c r="A27" s="30">
        <v>24</v>
      </c>
      <c r="B27" s="25" t="s">
        <v>20</v>
      </c>
      <c r="C27" s="38">
        <f>Привоз!C27+Вывоз!C27</f>
        <v>267.067</v>
      </c>
      <c r="D27" s="39">
        <f>Привоз!D27+Вывоз!D27</f>
        <v>289.719</v>
      </c>
      <c r="E27" s="39">
        <f>Привоз!E27+Вывоз!E27</f>
        <v>298.945</v>
      </c>
      <c r="F27" s="39">
        <f>Привоз!F27+Вывоз!F27</f>
        <v>240.544</v>
      </c>
      <c r="G27" s="39">
        <f>Привоз!G27+Вывоз!G27</f>
        <v>273.332</v>
      </c>
      <c r="H27" s="39">
        <f>Привоз!H27+Вывоз!H27</f>
        <v>288.847</v>
      </c>
      <c r="I27" s="39">
        <f>Привоз!I27+Вывоз!I27</f>
        <v>307</v>
      </c>
      <c r="J27" s="39">
        <f>Привоз!J27+Вывоз!J27</f>
        <v>315</v>
      </c>
      <c r="K27" s="39">
        <f>Привоз!K27+Вывоз!K27</f>
        <v>326</v>
      </c>
      <c r="L27" s="39">
        <f>Привоз!L27+Вывоз!L27</f>
        <v>395</v>
      </c>
      <c r="M27" s="39">
        <f>Привоз!M27+Вывоз!M27</f>
        <v>413</v>
      </c>
      <c r="N27" s="39">
        <f>Привоз!N27+Вывоз!N27</f>
        <v>219</v>
      </c>
      <c r="O27" s="39">
        <f>Привоз!O27+Вывоз!O27</f>
        <v>0</v>
      </c>
      <c r="P27" s="39">
        <f>Привоз!P27+Вывоз!P27</f>
        <v>0</v>
      </c>
      <c r="Q27" s="39">
        <f>Привоз!Q27+Вывоз!Q27</f>
        <v>0</v>
      </c>
      <c r="R27" s="39">
        <f>Привоз!R27+Вывоз!R27</f>
        <v>0</v>
      </c>
      <c r="S27" s="39">
        <f>Привоз!S27+Вывоз!S27</f>
        <v>0</v>
      </c>
      <c r="T27" s="40">
        <f>Привоз!T27+Вывоз!T27</f>
        <v>0</v>
      </c>
    </row>
    <row r="28" spans="1:20" s="1" customFormat="1" ht="15">
      <c r="A28" s="30">
        <v>25</v>
      </c>
      <c r="B28" s="25" t="s">
        <v>21</v>
      </c>
      <c r="C28" s="47">
        <f>Привоз!C28+Вывоз!C28</f>
        <v>1057.835</v>
      </c>
      <c r="D28" s="48">
        <f>Привоз!D28+Вывоз!D28</f>
        <v>953.437</v>
      </c>
      <c r="E28" s="48">
        <f>Привоз!E28+Вывоз!E28</f>
        <v>975.773</v>
      </c>
      <c r="F28" s="48">
        <f>Привоз!F28+Вывоз!F28</f>
        <v>594.254</v>
      </c>
      <c r="G28" s="48">
        <f>Привоз!G28+Вывоз!G28</f>
        <v>212.265</v>
      </c>
      <c r="H28" s="48">
        <f>Привоз!H28+Вывоз!H28</f>
        <v>0</v>
      </c>
      <c r="I28" s="48">
        <f>Привоз!I28+Вывоз!I28</f>
        <v>0</v>
      </c>
      <c r="J28" s="48">
        <f>Привоз!J28+Вывоз!J28</f>
        <v>0</v>
      </c>
      <c r="K28" s="48">
        <f>Привоз!K28+Вывоз!K28</f>
        <v>0</v>
      </c>
      <c r="L28" s="48">
        <f>Привоз!L28+Вывоз!L28</f>
        <v>0</v>
      </c>
      <c r="M28" s="48">
        <f>Привоз!M28+Вывоз!M28</f>
        <v>0</v>
      </c>
      <c r="N28" s="48">
        <f>Привоз!N28+Вывоз!N28</f>
        <v>0</v>
      </c>
      <c r="O28" s="48">
        <f>Привоз!O28+Вывоз!O28</f>
        <v>0</v>
      </c>
      <c r="P28" s="48">
        <f>Привоз!P28+Вывоз!P28</f>
        <v>0</v>
      </c>
      <c r="Q28" s="48">
        <f>Привоз!Q28+Вывоз!Q28</f>
        <v>0</v>
      </c>
      <c r="R28" s="48">
        <f>Привоз!R28+Вывоз!R28</f>
        <v>0</v>
      </c>
      <c r="S28" s="48">
        <f>Привоз!S28+Вывоз!S28</f>
        <v>0</v>
      </c>
      <c r="T28" s="49">
        <f>Привоз!T28+Вывоз!T28</f>
        <v>0</v>
      </c>
    </row>
    <row r="29" spans="1:20" s="1" customFormat="1" ht="39">
      <c r="A29" s="30">
        <v>26</v>
      </c>
      <c r="B29" s="25" t="s">
        <v>50</v>
      </c>
      <c r="C29" s="47">
        <f>Привоз!C29+Вывоз!C29</f>
        <v>0</v>
      </c>
      <c r="D29" s="48">
        <f>Привоз!D29+Вывоз!D29</f>
        <v>0</v>
      </c>
      <c r="E29" s="48">
        <f>Привоз!E29+Вывоз!E29</f>
        <v>0</v>
      </c>
      <c r="F29" s="48">
        <f>Привоз!F29+Вывоз!F29</f>
        <v>0</v>
      </c>
      <c r="G29" s="48">
        <f>Привоз!G29+Вывоз!G29</f>
        <v>0</v>
      </c>
      <c r="H29" s="39">
        <f>Привоз!H29+Вывоз!H29</f>
        <v>13166.428</v>
      </c>
      <c r="I29" s="39">
        <f>Привоз!I29+Вывоз!I29</f>
        <v>36587</v>
      </c>
      <c r="J29" s="39">
        <f>Привоз!J29+Вывоз!J29</f>
        <v>40246</v>
      </c>
      <c r="K29" s="39">
        <f>Привоз!K29+Вывоз!K29</f>
        <v>36293</v>
      </c>
      <c r="L29" s="39">
        <f>Привоз!L29+Вывоз!L29</f>
        <v>65793</v>
      </c>
      <c r="M29" s="39">
        <f>Привоз!M29+Вывоз!M29</f>
        <v>38561</v>
      </c>
      <c r="N29" s="39">
        <f>Привоз!N29+Вывоз!N29</f>
        <v>42896</v>
      </c>
      <c r="O29" s="39">
        <f>Привоз!O29+Вывоз!O29</f>
        <v>41286</v>
      </c>
      <c r="P29" s="39">
        <f>Привоз!P29+Вывоз!P29</f>
        <v>41050</v>
      </c>
      <c r="Q29" s="39">
        <f>Привоз!Q29+Вывоз!Q29</f>
        <v>43559</v>
      </c>
      <c r="R29" s="39">
        <f>Привоз!R29+Вывоз!R29</f>
        <v>43069</v>
      </c>
      <c r="S29" s="39">
        <f>Привоз!S29+Вывоз!S29</f>
        <v>46528</v>
      </c>
      <c r="T29" s="40">
        <f>Привоз!T29+Вывоз!T29</f>
        <v>46419</v>
      </c>
    </row>
    <row r="30" spans="1:20" ht="26.25">
      <c r="A30" s="30">
        <v>27</v>
      </c>
      <c r="B30" s="25" t="s">
        <v>48</v>
      </c>
      <c r="C30" s="38">
        <f>Привоз!C30+Вывоз!C30</f>
        <v>154.498</v>
      </c>
      <c r="D30" s="39">
        <f>Привоз!D30+Вывоз!D30</f>
        <v>147.137</v>
      </c>
      <c r="E30" s="39">
        <f>Привоз!E30+Вывоз!E30</f>
        <v>281.878</v>
      </c>
      <c r="F30" s="39">
        <f>Привоз!F30+Вывоз!F30</f>
        <v>3772.672</v>
      </c>
      <c r="G30" s="39">
        <f>Привоз!G30+Вывоз!G30</f>
        <v>6470.536</v>
      </c>
      <c r="H30" s="39">
        <f>Привоз!H30+Вывоз!H30</f>
        <v>21269.34</v>
      </c>
      <c r="I30" s="39">
        <f>Привоз!I30+Вывоз!I30</f>
        <v>17433</v>
      </c>
      <c r="J30" s="39">
        <f>Привоз!J30+Вывоз!J30</f>
        <v>7318</v>
      </c>
      <c r="K30" s="39">
        <f>Привоз!K30+Вывоз!K30</f>
        <v>19827</v>
      </c>
      <c r="L30" s="39">
        <f>Привоз!L30+Вывоз!L30</f>
        <v>116092</v>
      </c>
      <c r="M30" s="39">
        <f>Привоз!M30+Вывоз!M30</f>
        <v>92069</v>
      </c>
      <c r="N30" s="39">
        <f>Привоз!N30+Вывоз!N30</f>
        <v>98242</v>
      </c>
      <c r="O30" s="39">
        <f>Привоз!O30+Вывоз!O30</f>
        <v>42121</v>
      </c>
      <c r="P30" s="39">
        <f>Привоз!P30+Вывоз!P30</f>
        <v>40424</v>
      </c>
      <c r="Q30" s="39">
        <f>Привоз!Q30+Вывоз!Q30</f>
        <v>44053</v>
      </c>
      <c r="R30" s="39">
        <f>Привоз!R30+Вывоз!R30</f>
        <v>46883</v>
      </c>
      <c r="S30" s="39">
        <f>Привоз!S30+Вывоз!S30</f>
        <v>52588</v>
      </c>
      <c r="T30" s="40">
        <f>Привоз!T30+Вывоз!T30</f>
        <v>60362</v>
      </c>
    </row>
    <row r="31" spans="1:20" ht="15">
      <c r="A31" s="30">
        <v>28</v>
      </c>
      <c r="B31" s="25" t="s">
        <v>22</v>
      </c>
      <c r="C31" s="38">
        <f>Привоз!C31+Вывоз!C31</f>
        <v>0</v>
      </c>
      <c r="D31" s="39">
        <f>Привоз!D31+Вывоз!D31</f>
        <v>0</v>
      </c>
      <c r="E31" s="39">
        <f>Привоз!E31+Вывоз!E31</f>
        <v>0</v>
      </c>
      <c r="F31" s="39">
        <f>Привоз!F31+Вывоз!F31</f>
        <v>0</v>
      </c>
      <c r="G31" s="39">
        <f>Привоз!G31+Вывоз!G31</f>
        <v>12353.324</v>
      </c>
      <c r="H31" s="39">
        <f>Привоз!H31+Вывоз!H31</f>
        <v>0</v>
      </c>
      <c r="I31" s="39">
        <f>Привоз!I31+Вывоз!I31</f>
        <v>0</v>
      </c>
      <c r="J31" s="39">
        <f>Привоз!J31+Вывоз!J31</f>
        <v>0</v>
      </c>
      <c r="K31" s="39">
        <f>Привоз!K31+Вывоз!K31</f>
        <v>0</v>
      </c>
      <c r="L31" s="39">
        <f>Привоз!L31+Вывоз!L31</f>
        <v>0</v>
      </c>
      <c r="M31" s="39">
        <f>Привоз!M31+Вывоз!M31</f>
        <v>0</v>
      </c>
      <c r="N31" s="39">
        <f>Привоз!N31+Вывоз!N31</f>
        <v>0</v>
      </c>
      <c r="O31" s="39">
        <f>Привоз!O31+Вывоз!O31</f>
        <v>0</v>
      </c>
      <c r="P31" s="39">
        <f>Привоз!P31+Вывоз!P31</f>
        <v>0</v>
      </c>
      <c r="Q31" s="39">
        <f>Привоз!Q31+Вывоз!Q31</f>
        <v>0</v>
      </c>
      <c r="R31" s="39">
        <f>Привоз!R31+Вывоз!R31</f>
        <v>0</v>
      </c>
      <c r="S31" s="39">
        <f>Привоз!S31+Вывоз!S31</f>
        <v>0</v>
      </c>
      <c r="T31" s="40">
        <f>Привоз!T31+Вывоз!T31</f>
        <v>0</v>
      </c>
    </row>
    <row r="32" spans="1:20" ht="15">
      <c r="A32" s="30">
        <v>29</v>
      </c>
      <c r="B32" s="25" t="s">
        <v>23</v>
      </c>
      <c r="C32" s="38">
        <f>Привоз!C32+Вывоз!C32</f>
        <v>19660.609</v>
      </c>
      <c r="D32" s="39">
        <f>Привоз!D32+Вывоз!D32</f>
        <v>21003.741</v>
      </c>
      <c r="E32" s="39">
        <f>Привоз!E32+Вывоз!E32</f>
        <v>22540.858</v>
      </c>
      <c r="F32" s="39">
        <f>Привоз!F32+Вывоз!F32</f>
        <v>17546.774</v>
      </c>
      <c r="G32" s="39">
        <f>Привоз!G32+Вывоз!G32</f>
        <v>0</v>
      </c>
      <c r="H32" s="39">
        <f>Привоз!H32+Вывоз!H32</f>
        <v>0</v>
      </c>
      <c r="I32" s="39">
        <f>Привоз!I32+Вывоз!I32</f>
        <v>0</v>
      </c>
      <c r="J32" s="39">
        <f>Привоз!J32+Вывоз!J32</f>
        <v>0</v>
      </c>
      <c r="K32" s="39">
        <f>Привоз!K32+Вывоз!K32</f>
        <v>0</v>
      </c>
      <c r="L32" s="39">
        <f>Привоз!L32+Вывоз!L32</f>
        <v>0</v>
      </c>
      <c r="M32" s="39">
        <f>Привоз!M32+Вывоз!M32</f>
        <v>0</v>
      </c>
      <c r="N32" s="39">
        <f>Привоз!N32+Вывоз!N32</f>
        <v>0</v>
      </c>
      <c r="O32" s="39">
        <f>Привоз!O32+Вывоз!O32</f>
        <v>0</v>
      </c>
      <c r="P32" s="39">
        <f>Привоз!P32+Вывоз!P32</f>
        <v>0</v>
      </c>
      <c r="Q32" s="39">
        <f>Привоз!Q32+Вывоз!Q32</f>
        <v>0</v>
      </c>
      <c r="R32" s="39">
        <f>Привоз!R32+Вывоз!R32</f>
        <v>0</v>
      </c>
      <c r="S32" s="39">
        <f>Привоз!S32+Вывоз!S32</f>
        <v>0</v>
      </c>
      <c r="T32" s="40">
        <f>Привоз!T32+Вывоз!T32</f>
        <v>0</v>
      </c>
    </row>
    <row r="33" spans="1:20" ht="15.75" thickBot="1">
      <c r="A33" s="31">
        <v>30</v>
      </c>
      <c r="B33" s="26" t="s">
        <v>24</v>
      </c>
      <c r="C33" s="41">
        <f>Привоз!C33+Вывоз!C33</f>
        <v>2306.022</v>
      </c>
      <c r="D33" s="42">
        <f>Привоз!D33+Вывоз!D33</f>
        <v>1102.478</v>
      </c>
      <c r="E33" s="42">
        <f>Привоз!E33+Вывоз!E33</f>
        <v>0</v>
      </c>
      <c r="F33" s="42">
        <f>Привоз!F33+Вывоз!F33</f>
        <v>0</v>
      </c>
      <c r="G33" s="42">
        <f>Привоз!G33+Вывоз!G33</f>
        <v>0</v>
      </c>
      <c r="H33" s="42">
        <f>Привоз!H33+Вывоз!H33</f>
        <v>0</v>
      </c>
      <c r="I33" s="42">
        <f>Привоз!I33+Вывоз!I33</f>
        <v>0</v>
      </c>
      <c r="J33" s="42">
        <f>Привоз!J33+Вывоз!J33</f>
        <v>0</v>
      </c>
      <c r="K33" s="42">
        <f>Привоз!K33+Вывоз!K33</f>
        <v>0</v>
      </c>
      <c r="L33" s="42">
        <f>Привоз!L33+Вывоз!L33</f>
        <v>0</v>
      </c>
      <c r="M33" s="42">
        <f>Привоз!M33+Вывоз!M33</f>
        <v>0</v>
      </c>
      <c r="N33" s="42">
        <f>Привоз!N33+Вывоз!N33</f>
        <v>0</v>
      </c>
      <c r="O33" s="42">
        <f>Привоз!O33+Вывоз!O33</f>
        <v>0</v>
      </c>
      <c r="P33" s="42">
        <f>Привоз!P33+Вывоз!P33</f>
        <v>0</v>
      </c>
      <c r="Q33" s="42">
        <f>Привоз!Q33+Вывоз!Q33</f>
        <v>0</v>
      </c>
      <c r="R33" s="42">
        <f>Привоз!R33+Вывоз!R33</f>
        <v>0</v>
      </c>
      <c r="S33" s="42">
        <f>Привоз!S33+Вывоз!S33</f>
        <v>211</v>
      </c>
      <c r="T33" s="43">
        <f>Привоз!T33+Вывоз!T33</f>
        <v>134</v>
      </c>
    </row>
    <row r="34" spans="1:20" ht="24.75" customHeight="1" thickBot="1" thickTop="1">
      <c r="A34" s="100" t="s">
        <v>46</v>
      </c>
      <c r="B34" s="101"/>
      <c r="C34" s="32">
        <f>Привоз!C34+Вывоз!C34</f>
        <v>1286621.46</v>
      </c>
      <c r="D34" s="33">
        <f>Привоз!D34+Вывоз!D34</f>
        <v>1350132.047</v>
      </c>
      <c r="E34" s="33">
        <f>Привоз!E34+Вывоз!E34</f>
        <v>1277467.935</v>
      </c>
      <c r="F34" s="33">
        <f>Привоз!F34+Вывоз!F34</f>
        <v>1342792.823</v>
      </c>
      <c r="G34" s="33">
        <f>Привоз!G34+Вывоз!G34</f>
        <v>1355007.957</v>
      </c>
      <c r="H34" s="33">
        <f>Привоз!H34+Вывоз!H34</f>
        <v>1459472.9160000002</v>
      </c>
      <c r="I34" s="33">
        <f>Привоз!I34+Вывоз!I34</f>
        <v>1682851</v>
      </c>
      <c r="J34" s="33">
        <f>Привоз!J34+Вывоз!J34</f>
        <v>1657786</v>
      </c>
      <c r="K34" s="33">
        <f>Привоз!K34+Вывоз!K34</f>
        <v>1712412</v>
      </c>
      <c r="L34" s="33">
        <f>Привоз!L34+Вывоз!L34</f>
        <v>1895576</v>
      </c>
      <c r="M34" s="33">
        <f>Привоз!M34+Вывоз!M34</f>
        <v>1900376</v>
      </c>
      <c r="N34" s="33">
        <f>Привоз!N34+Вывоз!N34</f>
        <v>1910909</v>
      </c>
      <c r="O34" s="33">
        <f>Привоз!O34+Вывоз!O34</f>
        <v>2334011</v>
      </c>
      <c r="P34" s="33">
        <f>Привоз!P34+Вывоз!P34</f>
        <v>2533531</v>
      </c>
      <c r="Q34" s="33">
        <f>Привоз!Q34+Вывоз!Q34</f>
        <v>2753093</v>
      </c>
      <c r="R34" s="33">
        <f>Привоз!R34+Вывоз!R34</f>
        <v>2690569</v>
      </c>
      <c r="S34" s="33">
        <f>Привоз!S34+Вывоз!S34</f>
        <v>2892169</v>
      </c>
      <c r="T34" s="34">
        <f>Привоз!T34+Вывоз!T34</f>
        <v>2054082</v>
      </c>
    </row>
    <row r="35" ht="15.75" thickTop="1"/>
  </sheetData>
  <sheetProtection/>
  <mergeCells count="3">
    <mergeCell ref="A1:T1"/>
    <mergeCell ref="A2:T2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98"/>
  <sheetViews>
    <sheetView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" sqref="X1:Z65536"/>
    </sheetView>
  </sheetViews>
  <sheetFormatPr defaultColWidth="9.140625" defaultRowHeight="15"/>
  <cols>
    <col min="1" max="1" width="7.28125" style="0" customWidth="1"/>
    <col min="2" max="2" width="42.00390625" style="0" customWidth="1"/>
    <col min="3" max="20" width="8.8515625" style="0" bestFit="1" customWidth="1"/>
    <col min="24" max="24" width="12.57421875" style="0" customWidth="1"/>
    <col min="25" max="25" width="10.7109375" style="0" customWidth="1"/>
  </cols>
  <sheetData>
    <row r="2" spans="1:26" ht="39.75" customHeight="1">
      <c r="A2" s="9" t="s">
        <v>27</v>
      </c>
      <c r="B2" s="9" t="s">
        <v>25</v>
      </c>
      <c r="C2" s="9">
        <v>1897</v>
      </c>
      <c r="D2" s="9">
        <v>1898</v>
      </c>
      <c r="E2" s="9">
        <v>1899</v>
      </c>
      <c r="F2" s="9">
        <v>1900</v>
      </c>
      <c r="G2" s="9">
        <v>1901</v>
      </c>
      <c r="H2" s="9">
        <v>1902</v>
      </c>
      <c r="I2" s="9">
        <v>1903</v>
      </c>
      <c r="J2" s="9">
        <v>1904</v>
      </c>
      <c r="K2" s="9">
        <v>1905</v>
      </c>
      <c r="L2" s="9">
        <v>1906</v>
      </c>
      <c r="M2" s="9">
        <v>1907</v>
      </c>
      <c r="N2" s="9">
        <v>1908</v>
      </c>
      <c r="O2" s="9">
        <v>1909</v>
      </c>
      <c r="P2" s="9">
        <v>1910</v>
      </c>
      <c r="Q2" s="9">
        <v>1911</v>
      </c>
      <c r="R2" s="9">
        <v>1912</v>
      </c>
      <c r="S2" s="9">
        <v>1913</v>
      </c>
      <c r="T2" s="9">
        <v>1914</v>
      </c>
      <c r="X2" s="15" t="s">
        <v>33</v>
      </c>
      <c r="Y2" s="15" t="s">
        <v>34</v>
      </c>
      <c r="Z2" s="15" t="s">
        <v>35</v>
      </c>
    </row>
    <row r="3" spans="1:26" ht="14.25" customHeight="1">
      <c r="A3" s="14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X3" s="13"/>
      <c r="Y3" s="2"/>
      <c r="Z3" s="2"/>
    </row>
    <row r="4" spans="1:26" s="1" customFormat="1" ht="15">
      <c r="A4" s="3">
        <v>1</v>
      </c>
      <c r="B4" s="4" t="s">
        <v>10</v>
      </c>
      <c r="C4" s="7">
        <v>480764.637</v>
      </c>
      <c r="D4" s="7">
        <v>530312.169</v>
      </c>
      <c r="E4" s="7">
        <v>562718.09</v>
      </c>
      <c r="F4" s="7">
        <v>536756.88</v>
      </c>
      <c r="G4" s="7">
        <v>496913.117</v>
      </c>
      <c r="H4" s="7">
        <v>493098.129</v>
      </c>
      <c r="I4" s="7">
        <v>560347</v>
      </c>
      <c r="J4" s="7">
        <v>535098</v>
      </c>
      <c r="K4" s="7">
        <v>521159</v>
      </c>
      <c r="L4" s="7">
        <v>580222</v>
      </c>
      <c r="M4" s="7">
        <v>645486</v>
      </c>
      <c r="N4" s="7">
        <v>701249</v>
      </c>
      <c r="O4" s="7">
        <v>734853</v>
      </c>
      <c r="P4" s="7">
        <v>897602</v>
      </c>
      <c r="Q4" s="7">
        <v>960260</v>
      </c>
      <c r="R4" s="7">
        <v>969917</v>
      </c>
      <c r="S4" s="7">
        <v>1146256</v>
      </c>
      <c r="T4" s="7">
        <v>854341</v>
      </c>
      <c r="X4" s="7">
        <f aca="true" t="shared" si="0" ref="X4:X27">SUM(C4:G4)/5</f>
        <v>521492.97860000003</v>
      </c>
      <c r="Y4" s="7">
        <f aca="true" t="shared" si="1" ref="Y4:Y27">SUM(H4:L4)/5</f>
        <v>537984.8258</v>
      </c>
      <c r="Z4" s="7">
        <f aca="true" t="shared" si="2" ref="Z4:Z12">SUM(M4:Q4)/5</f>
        <v>787890</v>
      </c>
    </row>
    <row r="5" spans="1:26" ht="15">
      <c r="A5" s="5">
        <v>2</v>
      </c>
      <c r="B5" s="6" t="s">
        <v>0</v>
      </c>
      <c r="C5" s="8">
        <v>1465.202</v>
      </c>
      <c r="D5" s="8">
        <v>2217.372</v>
      </c>
      <c r="E5" s="8">
        <v>1913.269</v>
      </c>
      <c r="F5" s="8">
        <v>2282.429</v>
      </c>
      <c r="G5" s="8">
        <v>2352.006</v>
      </c>
      <c r="H5" s="8">
        <v>2043.707</v>
      </c>
      <c r="I5" s="8">
        <v>1636</v>
      </c>
      <c r="J5" s="8">
        <v>2274</v>
      </c>
      <c r="K5" s="8">
        <v>2760</v>
      </c>
      <c r="L5" s="8">
        <v>2396</v>
      </c>
      <c r="M5" s="8">
        <v>2827</v>
      </c>
      <c r="N5" s="8">
        <v>2933</v>
      </c>
      <c r="O5" s="8">
        <v>2844</v>
      </c>
      <c r="P5" s="8">
        <v>2464</v>
      </c>
      <c r="Q5" s="8">
        <v>4140</v>
      </c>
      <c r="R5" s="8">
        <v>4612</v>
      </c>
      <c r="S5" s="8">
        <v>5723</v>
      </c>
      <c r="T5" s="8">
        <v>46892</v>
      </c>
      <c r="X5" s="8">
        <f t="shared" si="0"/>
        <v>2046.0556000000001</v>
      </c>
      <c r="Y5" s="8">
        <f t="shared" si="1"/>
        <v>2221.9414</v>
      </c>
      <c r="Z5" s="8">
        <f t="shared" si="2"/>
        <v>3041.6</v>
      </c>
    </row>
    <row r="6" spans="1:26" ht="15">
      <c r="A6" s="5">
        <v>3</v>
      </c>
      <c r="B6" s="6" t="s">
        <v>2</v>
      </c>
      <c r="C6" s="8">
        <v>200665.226</v>
      </c>
      <c r="D6" s="8">
        <v>228667.078</v>
      </c>
      <c r="E6" s="8">
        <v>245624.618</v>
      </c>
      <c r="F6" s="8">
        <v>240950.976</v>
      </c>
      <c r="G6" s="8">
        <v>192773.242</v>
      </c>
      <c r="H6" s="8">
        <v>202563.624</v>
      </c>
      <c r="I6" s="8">
        <v>245654</v>
      </c>
      <c r="J6" s="8">
        <v>257915</v>
      </c>
      <c r="K6" s="8">
        <v>245228</v>
      </c>
      <c r="L6" s="8">
        <v>262252</v>
      </c>
      <c r="M6" s="8">
        <v>281323</v>
      </c>
      <c r="N6" s="8">
        <v>306242</v>
      </c>
      <c r="O6" s="8">
        <v>297258</v>
      </c>
      <c r="P6" s="8">
        <v>352480</v>
      </c>
      <c r="Q6" s="8">
        <v>382892</v>
      </c>
      <c r="R6" s="8">
        <v>396024</v>
      </c>
      <c r="S6" s="8">
        <v>486102</v>
      </c>
      <c r="T6" s="8">
        <v>319701</v>
      </c>
      <c r="X6" s="8">
        <f t="shared" si="0"/>
        <v>221736.22800000003</v>
      </c>
      <c r="Y6" s="8">
        <f t="shared" si="1"/>
        <v>242722.5248</v>
      </c>
      <c r="Z6" s="8">
        <f t="shared" si="2"/>
        <v>324039</v>
      </c>
    </row>
    <row r="7" spans="1:26" ht="15">
      <c r="A7" s="5">
        <v>4</v>
      </c>
      <c r="B7" s="6" t="s">
        <v>1</v>
      </c>
      <c r="C7" s="8">
        <v>174452.894</v>
      </c>
      <c r="D7" s="8">
        <v>194146.521</v>
      </c>
      <c r="E7" s="8">
        <v>207263.874</v>
      </c>
      <c r="F7" s="8">
        <v>192207.217</v>
      </c>
      <c r="G7" s="8">
        <v>195185.353</v>
      </c>
      <c r="H7" s="8">
        <v>189480.421</v>
      </c>
      <c r="I7" s="8">
        <v>215548</v>
      </c>
      <c r="J7" s="8">
        <v>181566</v>
      </c>
      <c r="K7" s="8">
        <v>183622</v>
      </c>
      <c r="L7" s="8">
        <v>218813</v>
      </c>
      <c r="M7" s="8">
        <v>265709</v>
      </c>
      <c r="N7" s="8">
        <v>300022</v>
      </c>
      <c r="O7" s="8">
        <v>330848</v>
      </c>
      <c r="P7" s="8">
        <v>417013</v>
      </c>
      <c r="Q7" s="8">
        <v>436195</v>
      </c>
      <c r="R7" s="8">
        <v>437850</v>
      </c>
      <c r="S7" s="8">
        <v>509617</v>
      </c>
      <c r="T7" s="8">
        <v>366760</v>
      </c>
      <c r="X7" s="8">
        <f t="shared" si="0"/>
        <v>192651.1718</v>
      </c>
      <c r="Y7" s="8">
        <f t="shared" si="1"/>
        <v>197805.8842</v>
      </c>
      <c r="Z7" s="8">
        <f t="shared" si="2"/>
        <v>349957.4</v>
      </c>
    </row>
    <row r="8" spans="1:26" ht="15">
      <c r="A8" s="5">
        <v>5</v>
      </c>
      <c r="B8" s="6" t="s">
        <v>3</v>
      </c>
      <c r="C8" s="8">
        <v>27251.49</v>
      </c>
      <c r="D8" s="8">
        <v>32122.198</v>
      </c>
      <c r="E8" s="8">
        <v>37864.853</v>
      </c>
      <c r="F8" s="8">
        <v>32551.422</v>
      </c>
      <c r="G8" s="8">
        <v>30034.641</v>
      </c>
      <c r="H8" s="8">
        <v>30205.029</v>
      </c>
      <c r="I8" s="8">
        <v>35736</v>
      </c>
      <c r="J8" s="8">
        <v>32605</v>
      </c>
      <c r="K8" s="8">
        <v>28052</v>
      </c>
      <c r="L8" s="8">
        <v>28033</v>
      </c>
      <c r="M8" s="8">
        <v>31261</v>
      </c>
      <c r="N8" s="8">
        <v>33312</v>
      </c>
      <c r="O8" s="8">
        <v>35267</v>
      </c>
      <c r="P8" s="8">
        <v>44649</v>
      </c>
      <c r="Q8" s="8">
        <v>46939</v>
      </c>
      <c r="R8" s="8">
        <v>45979</v>
      </c>
      <c r="S8" s="8">
        <v>47575</v>
      </c>
      <c r="T8" s="8">
        <v>31257</v>
      </c>
      <c r="X8" s="8">
        <f t="shared" si="0"/>
        <v>31964.9208</v>
      </c>
      <c r="Y8" s="8">
        <f t="shared" si="1"/>
        <v>30926.205799999996</v>
      </c>
      <c r="Z8" s="8">
        <f t="shared" si="2"/>
        <v>38285.6</v>
      </c>
    </row>
    <row r="9" spans="1:26" ht="15">
      <c r="A9" s="5">
        <v>6</v>
      </c>
      <c r="B9" s="6" t="s">
        <v>4</v>
      </c>
      <c r="C9" s="8">
        <v>709.988</v>
      </c>
      <c r="D9" s="8">
        <v>925.579</v>
      </c>
      <c r="E9" s="8">
        <v>1219.715</v>
      </c>
      <c r="F9" s="8">
        <v>851.092</v>
      </c>
      <c r="G9" s="8">
        <v>1360.976</v>
      </c>
      <c r="H9" s="8">
        <v>1083.989</v>
      </c>
      <c r="I9" s="8">
        <v>1241</v>
      </c>
      <c r="J9" s="8">
        <v>1216</v>
      </c>
      <c r="K9" s="8">
        <v>767</v>
      </c>
      <c r="L9" s="8">
        <v>764</v>
      </c>
      <c r="M9" s="8">
        <v>1734</v>
      </c>
      <c r="N9" s="8">
        <v>1693</v>
      </c>
      <c r="O9" s="8">
        <v>1031</v>
      </c>
      <c r="P9" s="8">
        <v>2140</v>
      </c>
      <c r="Q9" s="8">
        <v>2071</v>
      </c>
      <c r="R9" s="8">
        <v>1597</v>
      </c>
      <c r="S9" s="8">
        <v>1022</v>
      </c>
      <c r="T9" s="8">
        <v>1389</v>
      </c>
      <c r="X9" s="8">
        <f t="shared" si="0"/>
        <v>1013.47</v>
      </c>
      <c r="Y9" s="8">
        <f t="shared" si="1"/>
        <v>1014.3978</v>
      </c>
      <c r="Z9" s="8">
        <f t="shared" si="2"/>
        <v>1733.8</v>
      </c>
    </row>
    <row r="10" spans="1:26" ht="15">
      <c r="A10" s="5">
        <v>7</v>
      </c>
      <c r="B10" s="6" t="s">
        <v>5</v>
      </c>
      <c r="C10" s="8">
        <v>69749.549</v>
      </c>
      <c r="D10" s="8">
        <v>65801.732</v>
      </c>
      <c r="E10" s="8">
        <v>61554.665</v>
      </c>
      <c r="F10" s="8">
        <v>62862.064</v>
      </c>
      <c r="G10" s="8">
        <v>70995.926</v>
      </c>
      <c r="H10" s="8">
        <v>63341.137</v>
      </c>
      <c r="I10" s="8">
        <v>57131</v>
      </c>
      <c r="J10" s="8">
        <v>54557</v>
      </c>
      <c r="K10" s="8">
        <v>54421</v>
      </c>
      <c r="L10" s="8">
        <v>61811</v>
      </c>
      <c r="M10" s="8">
        <v>57443</v>
      </c>
      <c r="N10" s="8">
        <v>52373</v>
      </c>
      <c r="O10" s="8">
        <v>47615</v>
      </c>
      <c r="P10" s="8">
        <v>56925</v>
      </c>
      <c r="Q10" s="8">
        <v>63627</v>
      </c>
      <c r="R10" s="8">
        <v>57361</v>
      </c>
      <c r="S10" s="8">
        <v>67630</v>
      </c>
      <c r="T10" s="8">
        <v>55717</v>
      </c>
      <c r="X10" s="8">
        <f t="shared" si="0"/>
        <v>66192.78719999999</v>
      </c>
      <c r="Y10" s="8">
        <f t="shared" si="1"/>
        <v>58252.227399999996</v>
      </c>
      <c r="Z10" s="8">
        <f t="shared" si="2"/>
        <v>55596.6</v>
      </c>
    </row>
    <row r="11" spans="1:26" ht="15">
      <c r="A11" s="5">
        <v>8</v>
      </c>
      <c r="B11" s="6" t="s">
        <v>6</v>
      </c>
      <c r="C11" s="8">
        <v>6255.599</v>
      </c>
      <c r="D11" s="8">
        <v>6206.346</v>
      </c>
      <c r="E11" s="8">
        <v>6922.325</v>
      </c>
      <c r="F11" s="8">
        <v>4603.076</v>
      </c>
      <c r="G11" s="8">
        <v>3844.19</v>
      </c>
      <c r="H11" s="8">
        <v>4260.545</v>
      </c>
      <c r="I11" s="8">
        <v>3312</v>
      </c>
      <c r="J11" s="8">
        <v>4930</v>
      </c>
      <c r="K11" s="8">
        <v>6270</v>
      </c>
      <c r="L11" s="8">
        <v>6117</v>
      </c>
      <c r="M11" s="8">
        <v>5102</v>
      </c>
      <c r="N11" s="8">
        <v>4576</v>
      </c>
      <c r="O11" s="8">
        <v>4560</v>
      </c>
      <c r="P11" s="8">
        <v>4210</v>
      </c>
      <c r="Q11" s="8">
        <v>5399</v>
      </c>
      <c r="R11" s="8">
        <v>5958</v>
      </c>
      <c r="S11" s="8">
        <v>7244</v>
      </c>
      <c r="T11" s="8">
        <v>4884</v>
      </c>
      <c r="X11" s="8">
        <f t="shared" si="0"/>
        <v>5566.3072</v>
      </c>
      <c r="Y11" s="8">
        <f t="shared" si="1"/>
        <v>4977.909</v>
      </c>
      <c r="Z11" s="8">
        <f t="shared" si="2"/>
        <v>4769.4</v>
      </c>
    </row>
    <row r="12" spans="1:26" s="1" customFormat="1" ht="15">
      <c r="A12" s="3">
        <v>9</v>
      </c>
      <c r="B12" s="4" t="s">
        <v>38</v>
      </c>
      <c r="C12" s="7">
        <v>19069.499</v>
      </c>
      <c r="D12" s="7">
        <v>20637.155</v>
      </c>
      <c r="E12" s="7">
        <v>20228.606</v>
      </c>
      <c r="F12" s="7">
        <v>21904.207</v>
      </c>
      <c r="G12" s="7">
        <v>23499.06</v>
      </c>
      <c r="H12" s="7">
        <v>23914.155</v>
      </c>
      <c r="I12" s="7">
        <v>23785</v>
      </c>
      <c r="J12" s="7">
        <v>25689</v>
      </c>
      <c r="K12" s="7">
        <v>28177</v>
      </c>
      <c r="L12" s="7">
        <v>35399</v>
      </c>
      <c r="M12" s="7">
        <v>31591</v>
      </c>
      <c r="N12" s="7">
        <v>30630</v>
      </c>
      <c r="O12" s="7">
        <v>34538</v>
      </c>
      <c r="P12" s="7">
        <v>38742</v>
      </c>
      <c r="Q12" s="7">
        <v>42048</v>
      </c>
      <c r="R12" s="7">
        <v>45172</v>
      </c>
      <c r="S12" s="7">
        <v>56023</v>
      </c>
      <c r="T12" s="7">
        <v>62354</v>
      </c>
      <c r="X12" s="7">
        <f t="shared" si="0"/>
        <v>21067.7054</v>
      </c>
      <c r="Y12" s="7">
        <f t="shared" si="1"/>
        <v>27392.831</v>
      </c>
      <c r="Z12" s="7">
        <f t="shared" si="2"/>
        <v>35509.8</v>
      </c>
    </row>
    <row r="13" spans="1:26" ht="15">
      <c r="A13" s="5">
        <v>10</v>
      </c>
      <c r="B13" s="6" t="s">
        <v>7</v>
      </c>
      <c r="C13" s="8">
        <v>1130.653</v>
      </c>
      <c r="D13" s="8">
        <v>1051.27</v>
      </c>
      <c r="E13" s="8">
        <v>928.78</v>
      </c>
      <c r="F13" s="8">
        <v>1164.934</v>
      </c>
      <c r="G13" s="8">
        <v>1507.24</v>
      </c>
      <c r="H13" s="8">
        <v>1484.04</v>
      </c>
      <c r="I13" s="8">
        <v>2168</v>
      </c>
      <c r="J13" s="8">
        <v>2283</v>
      </c>
      <c r="K13" s="8">
        <v>2025</v>
      </c>
      <c r="L13" s="8">
        <v>2019</v>
      </c>
      <c r="M13" s="8">
        <v>2403</v>
      </c>
      <c r="N13" s="8"/>
      <c r="O13" s="8"/>
      <c r="P13" s="8"/>
      <c r="Q13" s="8"/>
      <c r="R13" s="8"/>
      <c r="S13" s="8"/>
      <c r="T13" s="8"/>
      <c r="X13" s="8">
        <f t="shared" si="0"/>
        <v>1156.5754</v>
      </c>
      <c r="Y13" s="8">
        <f t="shared" si="1"/>
        <v>1995.8080000000002</v>
      </c>
      <c r="Z13" s="8"/>
    </row>
    <row r="14" spans="1:26" ht="15">
      <c r="A14" s="5">
        <v>11</v>
      </c>
      <c r="B14" s="6" t="s">
        <v>8</v>
      </c>
      <c r="C14" s="8">
        <v>14754.968</v>
      </c>
      <c r="D14" s="8">
        <v>15382.519</v>
      </c>
      <c r="E14" s="8">
        <v>15696.462</v>
      </c>
      <c r="F14" s="8">
        <v>17176.066</v>
      </c>
      <c r="G14" s="8">
        <v>17902.807</v>
      </c>
      <c r="H14" s="8">
        <v>19422.202</v>
      </c>
      <c r="I14" s="8">
        <v>19154</v>
      </c>
      <c r="J14" s="8">
        <v>21041</v>
      </c>
      <c r="K14" s="8">
        <v>23755</v>
      </c>
      <c r="L14" s="8">
        <v>31250</v>
      </c>
      <c r="M14" s="8">
        <v>27288</v>
      </c>
      <c r="N14" s="8">
        <v>28308</v>
      </c>
      <c r="O14" s="8">
        <v>32403</v>
      </c>
      <c r="P14" s="8">
        <v>36868</v>
      </c>
      <c r="Q14" s="8">
        <v>39879</v>
      </c>
      <c r="R14" s="8">
        <v>41291</v>
      </c>
      <c r="S14" s="8">
        <v>49030</v>
      </c>
      <c r="T14" s="8">
        <v>57844</v>
      </c>
      <c r="X14" s="8">
        <f t="shared" si="0"/>
        <v>16182.5644</v>
      </c>
      <c r="Y14" s="8">
        <f t="shared" si="1"/>
        <v>22924.4404</v>
      </c>
      <c r="Z14" s="8">
        <f>SUM(M14:Q14,M13)/5</f>
        <v>33429.8</v>
      </c>
    </row>
    <row r="15" spans="1:26" ht="15">
      <c r="A15" s="5">
        <v>12</v>
      </c>
      <c r="B15" s="6" t="s">
        <v>2</v>
      </c>
      <c r="C15" s="8">
        <v>3164.719</v>
      </c>
      <c r="D15" s="8">
        <v>4078.896</v>
      </c>
      <c r="E15" s="8">
        <v>3582.124</v>
      </c>
      <c r="F15" s="8">
        <v>3563.168</v>
      </c>
      <c r="G15" s="8">
        <v>3451.467</v>
      </c>
      <c r="H15" s="8">
        <v>3007.913</v>
      </c>
      <c r="I15" s="8">
        <v>2462</v>
      </c>
      <c r="J15" s="8">
        <v>2329</v>
      </c>
      <c r="K15" s="8">
        <v>2172</v>
      </c>
      <c r="L15" s="8">
        <v>2125</v>
      </c>
      <c r="M15" s="8">
        <v>1745</v>
      </c>
      <c r="N15" s="8">
        <v>2322</v>
      </c>
      <c r="O15" s="8">
        <v>2135</v>
      </c>
      <c r="P15" s="8">
        <v>1874</v>
      </c>
      <c r="Q15" s="8">
        <v>2169</v>
      </c>
      <c r="R15" s="8">
        <v>3881</v>
      </c>
      <c r="S15" s="8">
        <v>6993</v>
      </c>
      <c r="T15" s="8">
        <v>4137</v>
      </c>
      <c r="X15" s="8">
        <f t="shared" si="0"/>
        <v>3568.0748</v>
      </c>
      <c r="Y15" s="8">
        <f t="shared" si="1"/>
        <v>2419.1826</v>
      </c>
      <c r="Z15" s="8">
        <f aca="true" t="shared" si="3" ref="Z15:Z21">SUM(M15:Q15)/5</f>
        <v>2049</v>
      </c>
    </row>
    <row r="16" spans="1:26" s="1" customFormat="1" ht="15">
      <c r="A16" s="3">
        <v>13</v>
      </c>
      <c r="B16" s="4" t="s">
        <v>9</v>
      </c>
      <c r="C16" s="7">
        <v>60163.734</v>
      </c>
      <c r="D16" s="7">
        <v>66510.115</v>
      </c>
      <c r="E16" s="7">
        <v>67538.348</v>
      </c>
      <c r="F16" s="7">
        <v>67713.791</v>
      </c>
      <c r="G16" s="7">
        <v>73013.279</v>
      </c>
      <c r="H16" s="7">
        <v>82138.7</v>
      </c>
      <c r="I16" s="7">
        <v>97539</v>
      </c>
      <c r="J16" s="7">
        <v>90616</v>
      </c>
      <c r="K16" s="7">
        <v>85751</v>
      </c>
      <c r="L16" s="7">
        <v>185069</v>
      </c>
      <c r="M16" s="7">
        <v>170288</v>
      </c>
      <c r="N16" s="7">
        <v>180780</v>
      </c>
      <c r="O16" s="7">
        <v>136945</v>
      </c>
      <c r="P16" s="7">
        <v>148102</v>
      </c>
      <c r="Q16" s="7">
        <v>159374</v>
      </c>
      <c r="R16" s="7">
        <v>156683</v>
      </c>
      <c r="S16" s="7">
        <v>171755</v>
      </c>
      <c r="T16" s="7">
        <v>181297</v>
      </c>
      <c r="X16" s="7">
        <f t="shared" si="0"/>
        <v>66987.85339999999</v>
      </c>
      <c r="Y16" s="7">
        <f t="shared" si="1"/>
        <v>108222.73999999999</v>
      </c>
      <c r="Z16" s="7">
        <f t="shared" si="3"/>
        <v>159097.8</v>
      </c>
    </row>
    <row r="17" spans="1:26" ht="15">
      <c r="A17" s="5">
        <v>14</v>
      </c>
      <c r="B17" s="6" t="s">
        <v>5</v>
      </c>
      <c r="C17" s="8">
        <v>10733.578</v>
      </c>
      <c r="D17" s="8">
        <v>14398.297</v>
      </c>
      <c r="E17" s="8">
        <v>14163.669</v>
      </c>
      <c r="F17" s="8">
        <v>16089.848</v>
      </c>
      <c r="G17" s="8">
        <v>16923.65</v>
      </c>
      <c r="H17" s="8">
        <v>14973.538</v>
      </c>
      <c r="I17" s="8">
        <v>19031</v>
      </c>
      <c r="J17" s="8">
        <v>19446</v>
      </c>
      <c r="K17" s="8">
        <v>15735</v>
      </c>
      <c r="L17" s="8">
        <v>17223</v>
      </c>
      <c r="M17" s="8">
        <v>19445</v>
      </c>
      <c r="N17" s="8">
        <v>17327</v>
      </c>
      <c r="O17" s="8">
        <v>21491</v>
      </c>
      <c r="P17" s="8">
        <v>22407</v>
      </c>
      <c r="Q17" s="8">
        <v>27695</v>
      </c>
      <c r="R17" s="8">
        <v>28929</v>
      </c>
      <c r="S17" s="8">
        <v>25201</v>
      </c>
      <c r="T17" s="8">
        <v>27385</v>
      </c>
      <c r="X17" s="8">
        <f t="shared" si="0"/>
        <v>14461.8084</v>
      </c>
      <c r="Y17" s="8">
        <f t="shared" si="1"/>
        <v>17281.7076</v>
      </c>
      <c r="Z17" s="8">
        <f t="shared" si="3"/>
        <v>21673</v>
      </c>
    </row>
    <row r="18" spans="1:26" ht="15">
      <c r="A18" s="5">
        <v>15</v>
      </c>
      <c r="B18" s="6" t="s">
        <v>11</v>
      </c>
      <c r="C18" s="8">
        <v>610.762</v>
      </c>
      <c r="D18" s="8">
        <v>502.19</v>
      </c>
      <c r="E18" s="8">
        <v>571.991</v>
      </c>
      <c r="F18" s="8">
        <v>469.96</v>
      </c>
      <c r="G18" s="8">
        <v>862.489</v>
      </c>
      <c r="H18" s="8">
        <v>983.52</v>
      </c>
      <c r="I18" s="8">
        <v>916</v>
      </c>
      <c r="J18" s="8">
        <v>1298</v>
      </c>
      <c r="K18" s="8">
        <v>959</v>
      </c>
      <c r="L18" s="8">
        <v>1148</v>
      </c>
      <c r="M18" s="8">
        <v>561</v>
      </c>
      <c r="N18" s="8">
        <v>306</v>
      </c>
      <c r="O18" s="8">
        <v>423</v>
      </c>
      <c r="P18" s="8">
        <v>627</v>
      </c>
      <c r="Q18" s="8">
        <v>724</v>
      </c>
      <c r="R18" s="8">
        <v>642</v>
      </c>
      <c r="S18" s="8">
        <v>1066</v>
      </c>
      <c r="T18" s="8">
        <v>572</v>
      </c>
      <c r="X18" s="8">
        <f t="shared" si="0"/>
        <v>603.4784</v>
      </c>
      <c r="Y18" s="8">
        <f t="shared" si="1"/>
        <v>1060.904</v>
      </c>
      <c r="Z18" s="8">
        <f t="shared" si="3"/>
        <v>528.2</v>
      </c>
    </row>
    <row r="19" spans="1:26" ht="15">
      <c r="A19" s="5">
        <v>16</v>
      </c>
      <c r="B19" s="6" t="s">
        <v>15</v>
      </c>
      <c r="C19" s="8">
        <v>4944.086</v>
      </c>
      <c r="D19" s="8">
        <v>6019.909</v>
      </c>
      <c r="E19" s="8">
        <v>5452.279</v>
      </c>
      <c r="F19" s="8">
        <v>5809.191</v>
      </c>
      <c r="G19" s="8">
        <v>6219.906</v>
      </c>
      <c r="H19" s="8">
        <v>5877.993</v>
      </c>
      <c r="I19" s="8">
        <v>7276</v>
      </c>
      <c r="J19" s="8">
        <v>6780</v>
      </c>
      <c r="K19" s="8">
        <v>5362</v>
      </c>
      <c r="L19" s="8">
        <v>6805</v>
      </c>
      <c r="M19" s="8">
        <v>5067</v>
      </c>
      <c r="N19" s="8">
        <v>6462</v>
      </c>
      <c r="O19" s="8">
        <v>7739</v>
      </c>
      <c r="P19" s="8">
        <v>8768</v>
      </c>
      <c r="Q19" s="8">
        <v>6845</v>
      </c>
      <c r="R19" s="8">
        <v>5932</v>
      </c>
      <c r="S19" s="8">
        <v>9620</v>
      </c>
      <c r="T19" s="8">
        <v>8089</v>
      </c>
      <c r="X19" s="8">
        <f t="shared" si="0"/>
        <v>5689.074199999999</v>
      </c>
      <c r="Y19" s="8">
        <f t="shared" si="1"/>
        <v>6420.198600000001</v>
      </c>
      <c r="Z19" s="8">
        <f t="shared" si="3"/>
        <v>6976.2</v>
      </c>
    </row>
    <row r="20" spans="1:26" ht="15">
      <c r="A20" s="5">
        <v>17</v>
      </c>
      <c r="B20" s="6" t="s">
        <v>14</v>
      </c>
      <c r="C20" s="8">
        <v>6525.077</v>
      </c>
      <c r="D20" s="8">
        <v>7350.91</v>
      </c>
      <c r="E20" s="8">
        <v>8174.722</v>
      </c>
      <c r="F20" s="8">
        <v>7058.742</v>
      </c>
      <c r="G20" s="8">
        <v>10247.759</v>
      </c>
      <c r="H20" s="8">
        <v>9218.246</v>
      </c>
      <c r="I20" s="8">
        <v>10802</v>
      </c>
      <c r="J20" s="8">
        <v>9787</v>
      </c>
      <c r="K20" s="8">
        <v>8519</v>
      </c>
      <c r="L20" s="8">
        <v>8426</v>
      </c>
      <c r="M20" s="8">
        <v>10425</v>
      </c>
      <c r="N20" s="8">
        <v>12385</v>
      </c>
      <c r="O20" s="8">
        <v>12564</v>
      </c>
      <c r="P20" s="8">
        <v>15608</v>
      </c>
      <c r="Q20" s="8">
        <v>16131</v>
      </c>
      <c r="R20" s="8">
        <v>18008</v>
      </c>
      <c r="S20" s="8">
        <v>20442</v>
      </c>
      <c r="T20" s="8">
        <v>20540</v>
      </c>
      <c r="X20" s="8">
        <f t="shared" si="0"/>
        <v>7871.442</v>
      </c>
      <c r="Y20" s="8">
        <f t="shared" si="1"/>
        <v>9350.4492</v>
      </c>
      <c r="Z20" s="8">
        <f t="shared" si="3"/>
        <v>13422.6</v>
      </c>
    </row>
    <row r="21" spans="1:26" ht="15">
      <c r="A21" s="5">
        <v>18</v>
      </c>
      <c r="B21" s="6" t="s">
        <v>31</v>
      </c>
      <c r="C21" s="8">
        <v>3973.009</v>
      </c>
      <c r="D21" s="8">
        <v>4341.658</v>
      </c>
      <c r="E21" s="8">
        <v>4493.569</v>
      </c>
      <c r="F21" s="8">
        <v>4027.083</v>
      </c>
      <c r="G21" s="8">
        <v>4397.378</v>
      </c>
      <c r="H21" s="8">
        <v>4163.019</v>
      </c>
      <c r="I21" s="8">
        <v>4270</v>
      </c>
      <c r="J21" s="8">
        <v>3405</v>
      </c>
      <c r="K21" s="8">
        <v>4645</v>
      </c>
      <c r="L21" s="8">
        <v>4901</v>
      </c>
      <c r="M21" s="8">
        <v>4092</v>
      </c>
      <c r="N21" s="8">
        <v>4112</v>
      </c>
      <c r="O21" s="8">
        <v>4252</v>
      </c>
      <c r="P21" s="8">
        <v>5139</v>
      </c>
      <c r="Q21" s="8">
        <v>5090</v>
      </c>
      <c r="R21" s="8">
        <v>3782</v>
      </c>
      <c r="S21" s="8">
        <v>4222</v>
      </c>
      <c r="T21" s="8">
        <v>4455</v>
      </c>
      <c r="X21" s="8">
        <f t="shared" si="0"/>
        <v>4246.5394</v>
      </c>
      <c r="Y21" s="8">
        <f t="shared" si="1"/>
        <v>4276.8038</v>
      </c>
      <c r="Z21" s="8">
        <f t="shared" si="3"/>
        <v>4537</v>
      </c>
    </row>
    <row r="22" spans="1:26" ht="15">
      <c r="A22" s="5">
        <v>19</v>
      </c>
      <c r="B22" s="6" t="s">
        <v>12</v>
      </c>
      <c r="C22" s="8">
        <v>251.394</v>
      </c>
      <c r="D22" s="8">
        <v>245.201</v>
      </c>
      <c r="E22" s="8">
        <v>273.685</v>
      </c>
      <c r="F22" s="8">
        <v>177.097</v>
      </c>
      <c r="G22" s="8">
        <v>228.99</v>
      </c>
      <c r="H22" s="8">
        <v>222.545</v>
      </c>
      <c r="I22" s="8">
        <v>186</v>
      </c>
      <c r="J22" s="8">
        <v>88</v>
      </c>
      <c r="K22" s="8">
        <v>76</v>
      </c>
      <c r="L22" s="8">
        <v>55</v>
      </c>
      <c r="M22" s="8">
        <v>135</v>
      </c>
      <c r="N22" s="8"/>
      <c r="O22" s="8"/>
      <c r="P22" s="8"/>
      <c r="Q22" s="8"/>
      <c r="R22" s="8"/>
      <c r="S22" s="8"/>
      <c r="T22" s="8"/>
      <c r="X22" s="8">
        <f t="shared" si="0"/>
        <v>235.27339999999998</v>
      </c>
      <c r="Y22" s="8">
        <f t="shared" si="1"/>
        <v>125.50899999999999</v>
      </c>
      <c r="Z22" s="8"/>
    </row>
    <row r="23" spans="1:26" ht="15">
      <c r="A23" s="5">
        <v>20</v>
      </c>
      <c r="B23" s="6" t="s">
        <v>16</v>
      </c>
      <c r="C23" s="8">
        <v>3694.063</v>
      </c>
      <c r="D23" s="8">
        <v>3832.347</v>
      </c>
      <c r="E23" s="8">
        <v>3616.52</v>
      </c>
      <c r="F23" s="8">
        <v>3444.326</v>
      </c>
      <c r="G23" s="8">
        <v>4584.838</v>
      </c>
      <c r="H23" s="8">
        <v>4838.811</v>
      </c>
      <c r="I23" s="8">
        <v>3970</v>
      </c>
      <c r="J23" s="8">
        <v>3797</v>
      </c>
      <c r="K23" s="8">
        <v>3765</v>
      </c>
      <c r="L23" s="8">
        <v>4313</v>
      </c>
      <c r="M23" s="8">
        <v>5610</v>
      </c>
      <c r="N23" s="8">
        <v>5600</v>
      </c>
      <c r="O23" s="8">
        <v>7087</v>
      </c>
      <c r="P23" s="8">
        <v>7320</v>
      </c>
      <c r="Q23" s="8">
        <v>7459</v>
      </c>
      <c r="R23" s="8">
        <v>7950</v>
      </c>
      <c r="S23" s="8">
        <v>9687</v>
      </c>
      <c r="T23" s="8">
        <v>8245</v>
      </c>
      <c r="X23" s="8">
        <f t="shared" si="0"/>
        <v>3834.4188000000004</v>
      </c>
      <c r="Y23" s="8">
        <f t="shared" si="1"/>
        <v>4136.7622</v>
      </c>
      <c r="Z23" s="8">
        <f>SUM(M23:Q23,M22)/5</f>
        <v>6642.2</v>
      </c>
    </row>
    <row r="24" spans="1:26" ht="15">
      <c r="A24" s="5">
        <v>21</v>
      </c>
      <c r="B24" s="6" t="s">
        <v>17</v>
      </c>
      <c r="C24" s="8">
        <v>1587.673</v>
      </c>
      <c r="D24" s="8">
        <v>2212.69</v>
      </c>
      <c r="E24" s="8">
        <v>1607.103</v>
      </c>
      <c r="F24" s="8">
        <v>2121.409</v>
      </c>
      <c r="G24" s="8">
        <v>2941.809</v>
      </c>
      <c r="H24" s="8">
        <v>2343.835</v>
      </c>
      <c r="I24" s="8">
        <v>2950</v>
      </c>
      <c r="J24" s="8">
        <v>2666</v>
      </c>
      <c r="K24" s="8">
        <v>2574</v>
      </c>
      <c r="L24" s="8">
        <v>2217</v>
      </c>
      <c r="M24" s="8">
        <v>2980</v>
      </c>
      <c r="N24" s="8">
        <v>2723</v>
      </c>
      <c r="O24" s="8">
        <v>4331</v>
      </c>
      <c r="P24" s="8">
        <v>4486</v>
      </c>
      <c r="Q24" s="8">
        <v>5051</v>
      </c>
      <c r="R24" s="8">
        <v>5383</v>
      </c>
      <c r="S24" s="8">
        <v>6299</v>
      </c>
      <c r="T24" s="8">
        <v>5343</v>
      </c>
      <c r="X24" s="8">
        <f t="shared" si="0"/>
        <v>2094.1368</v>
      </c>
      <c r="Y24" s="8">
        <f t="shared" si="1"/>
        <v>2550.167</v>
      </c>
      <c r="Z24" s="8">
        <f>SUM(M24:Q24)/5</f>
        <v>3914.2</v>
      </c>
    </row>
    <row r="25" spans="1:26" ht="15">
      <c r="A25" s="5">
        <v>22</v>
      </c>
      <c r="B25" s="6" t="s">
        <v>18</v>
      </c>
      <c r="C25" s="8">
        <v>2411.259</v>
      </c>
      <c r="D25" s="8">
        <v>2116.046</v>
      </c>
      <c r="E25" s="8">
        <v>5747.583</v>
      </c>
      <c r="F25" s="8">
        <v>6392.415</v>
      </c>
      <c r="G25" s="8">
        <v>6785.603</v>
      </c>
      <c r="H25" s="8">
        <v>6007.703</v>
      </c>
      <c r="I25" s="8">
        <v>7879</v>
      </c>
      <c r="J25" s="8">
        <v>8894</v>
      </c>
      <c r="K25" s="8">
        <v>8972</v>
      </c>
      <c r="L25" s="8">
        <v>9124</v>
      </c>
      <c r="M25" s="8">
        <v>10476</v>
      </c>
      <c r="N25" s="8">
        <v>10002</v>
      </c>
      <c r="O25" s="8">
        <v>10641</v>
      </c>
      <c r="P25" s="8">
        <v>14070</v>
      </c>
      <c r="Q25" s="8">
        <v>16365</v>
      </c>
      <c r="R25" s="8">
        <v>11785</v>
      </c>
      <c r="S25" s="8">
        <v>13244</v>
      </c>
      <c r="T25" s="8">
        <v>14202</v>
      </c>
      <c r="X25" s="8">
        <f t="shared" si="0"/>
        <v>4690.5812</v>
      </c>
      <c r="Y25" s="8">
        <f t="shared" si="1"/>
        <v>8175.3406</v>
      </c>
      <c r="Z25" s="8">
        <f>SUM(M25:Q25,M27)/5</f>
        <v>12352</v>
      </c>
    </row>
    <row r="26" spans="1:26" ht="15">
      <c r="A26" s="5">
        <v>23</v>
      </c>
      <c r="B26" s="6" t="s">
        <v>19</v>
      </c>
      <c r="C26" s="8">
        <v>3006.989</v>
      </c>
      <c r="D26" s="8">
        <v>2921.777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X26" s="8">
        <f t="shared" si="0"/>
        <v>1185.7531999999999</v>
      </c>
      <c r="Y26" s="8">
        <f t="shared" si="1"/>
        <v>0</v>
      </c>
      <c r="Z26" s="8"/>
    </row>
    <row r="27" spans="1:26" ht="15">
      <c r="A27" s="5">
        <v>24</v>
      </c>
      <c r="B27" s="6" t="s">
        <v>20</v>
      </c>
      <c r="C27" s="8">
        <v>133.167</v>
      </c>
      <c r="D27" s="8">
        <v>136.214</v>
      </c>
      <c r="E27" s="8">
        <v>143.153</v>
      </c>
      <c r="F27" s="8">
        <v>122.4</v>
      </c>
      <c r="G27" s="8">
        <v>142.556</v>
      </c>
      <c r="H27" s="8">
        <v>147.105</v>
      </c>
      <c r="I27" s="8">
        <v>161</v>
      </c>
      <c r="J27" s="8">
        <v>159</v>
      </c>
      <c r="K27" s="8">
        <v>175</v>
      </c>
      <c r="L27" s="8">
        <v>238</v>
      </c>
      <c r="M27" s="8">
        <v>206</v>
      </c>
      <c r="N27" s="8"/>
      <c r="O27" s="8"/>
      <c r="P27" s="8"/>
      <c r="Q27" s="8"/>
      <c r="R27" s="8"/>
      <c r="S27" s="8"/>
      <c r="T27" s="8"/>
      <c r="X27" s="8">
        <f t="shared" si="0"/>
        <v>135.498</v>
      </c>
      <c r="Y27" s="8">
        <f t="shared" si="1"/>
        <v>176.02100000000002</v>
      </c>
      <c r="Z27" s="8"/>
    </row>
    <row r="28" spans="1:26" s="1" customFormat="1" ht="15">
      <c r="A28" s="5">
        <v>25</v>
      </c>
      <c r="B28" s="6" t="s">
        <v>21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X28" s="7"/>
      <c r="Y28" s="7"/>
      <c r="Z28" s="7"/>
    </row>
    <row r="29" spans="1:26" s="1" customFormat="1" ht="15">
      <c r="A29" s="5">
        <v>26</v>
      </c>
      <c r="B29" s="6" t="s">
        <v>36</v>
      </c>
      <c r="C29" s="7"/>
      <c r="D29" s="7"/>
      <c r="E29" s="7"/>
      <c r="F29" s="7"/>
      <c r="G29" s="7"/>
      <c r="H29" s="8">
        <v>12394.348</v>
      </c>
      <c r="I29" s="8">
        <v>22927</v>
      </c>
      <c r="J29" s="8">
        <v>26172</v>
      </c>
      <c r="K29" s="8">
        <v>11617</v>
      </c>
      <c r="L29" s="8">
        <v>15830</v>
      </c>
      <c r="M29" s="8">
        <v>23159</v>
      </c>
      <c r="N29" s="8">
        <v>29639</v>
      </c>
      <c r="O29" s="8">
        <v>26966</v>
      </c>
      <c r="P29" s="8">
        <v>30118</v>
      </c>
      <c r="Q29" s="8">
        <v>30278</v>
      </c>
      <c r="R29" s="8">
        <v>27021</v>
      </c>
      <c r="S29" s="8">
        <v>27711</v>
      </c>
      <c r="T29" s="8">
        <v>30273</v>
      </c>
      <c r="X29" s="7"/>
      <c r="Y29" s="8">
        <f>SUM(H29:L29)/5</f>
        <v>17788.0696</v>
      </c>
      <c r="Z29" s="8">
        <f>SUM(M29:Q29)/5</f>
        <v>28032</v>
      </c>
    </row>
    <row r="30" spans="1:26" ht="15">
      <c r="A30" s="5">
        <v>27</v>
      </c>
      <c r="B30" s="6" t="s">
        <v>26</v>
      </c>
      <c r="C30" s="8">
        <v>154.498</v>
      </c>
      <c r="D30" s="8">
        <v>147.137</v>
      </c>
      <c r="E30" s="8">
        <v>281.878</v>
      </c>
      <c r="F30" s="8">
        <v>3772.672</v>
      </c>
      <c r="G30" s="8">
        <v>6470.536</v>
      </c>
      <c r="H30" s="8">
        <v>19999.004</v>
      </c>
      <c r="I30" s="8">
        <v>15869</v>
      </c>
      <c r="J30" s="8">
        <v>7154</v>
      </c>
      <c r="K30" s="8">
        <v>19822</v>
      </c>
      <c r="L30" s="8">
        <v>114041</v>
      </c>
      <c r="M30" s="8">
        <v>86660</v>
      </c>
      <c r="N30" s="8">
        <v>90797</v>
      </c>
      <c r="O30" s="8">
        <v>39146</v>
      </c>
      <c r="P30" s="8">
        <v>37213</v>
      </c>
      <c r="Q30" s="8">
        <v>41585</v>
      </c>
      <c r="R30" s="8">
        <v>43056</v>
      </c>
      <c r="S30" s="8">
        <v>47959</v>
      </c>
      <c r="T30" s="8">
        <v>56173</v>
      </c>
      <c r="X30" s="8">
        <v>2165.344</v>
      </c>
      <c r="Y30" s="8">
        <f>SUM(H30:L30)/5</f>
        <v>35377.0008</v>
      </c>
      <c r="Z30" s="8">
        <f>SUM(M30:Q30)/5</f>
        <v>59080.2</v>
      </c>
    </row>
    <row r="31" spans="1:26" ht="15">
      <c r="A31" s="5">
        <v>28</v>
      </c>
      <c r="B31" s="6" t="s">
        <v>22</v>
      </c>
      <c r="C31" s="8"/>
      <c r="D31" s="8"/>
      <c r="E31" s="8"/>
      <c r="F31" s="8"/>
      <c r="G31" s="8">
        <v>12353.324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X31" s="8">
        <v>2470.665</v>
      </c>
      <c r="Y31" s="8"/>
      <c r="Z31" s="8"/>
    </row>
    <row r="32" spans="1:26" ht="15">
      <c r="A32" s="5">
        <v>29</v>
      </c>
      <c r="B32" s="6" t="s">
        <v>23</v>
      </c>
      <c r="C32" s="8">
        <v>19660.609</v>
      </c>
      <c r="D32" s="8">
        <v>21003.741</v>
      </c>
      <c r="E32" s="8">
        <v>22540.858</v>
      </c>
      <c r="F32" s="8">
        <v>17546.774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X32" s="8">
        <v>16150.396</v>
      </c>
      <c r="Y32" s="8">
        <f>SUM(H32:L32)/5</f>
        <v>0</v>
      </c>
      <c r="Z32" s="8">
        <f>SUM(M32:Q32)/5</f>
        <v>0</v>
      </c>
    </row>
    <row r="33" spans="1:26" ht="15">
      <c r="A33" s="5">
        <v>30</v>
      </c>
      <c r="B33" s="6" t="s">
        <v>24</v>
      </c>
      <c r="C33" s="8">
        <v>2306.022</v>
      </c>
      <c r="D33" s="8">
        <v>1102.478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59</v>
      </c>
      <c r="T33" s="8">
        <v>55</v>
      </c>
      <c r="X33" s="7">
        <v>681.7</v>
      </c>
      <c r="Y33" s="8">
        <f>SUM(H33:L33)/5</f>
        <v>0</v>
      </c>
      <c r="Z33" s="8">
        <f>SUM(M33:Q33)/5</f>
        <v>0</v>
      </c>
    </row>
    <row r="34" spans="1:26" ht="15">
      <c r="A34" s="10"/>
      <c r="B34" s="11" t="s">
        <v>32</v>
      </c>
      <c r="C34" s="12">
        <f>C16+C12+C4</f>
        <v>559997.87</v>
      </c>
      <c r="D34" s="12">
        <f>D16+D12+D4</f>
        <v>617459.439</v>
      </c>
      <c r="E34" s="12">
        <f>E16+E12+E4</f>
        <v>650485.044</v>
      </c>
      <c r="F34" s="12">
        <f>F16+F12+F4</f>
        <v>626374.878</v>
      </c>
      <c r="G34" s="12">
        <f>G16+G12+G4</f>
        <v>593425.456</v>
      </c>
      <c r="H34" s="12">
        <f>H16+H12+H4</f>
        <v>599150.984</v>
      </c>
      <c r="I34" s="12">
        <f>I16+I12+I4</f>
        <v>681671</v>
      </c>
      <c r="J34" s="12">
        <f>J16+J12+J4</f>
        <v>651403</v>
      </c>
      <c r="K34" s="12">
        <f>K16+K12+K4</f>
        <v>635087</v>
      </c>
      <c r="L34" s="12">
        <f>L16+L12+L4</f>
        <v>800690</v>
      </c>
      <c r="M34" s="12">
        <f>M16+M12+M4</f>
        <v>847365</v>
      </c>
      <c r="N34" s="12">
        <f>N16+N12+N4</f>
        <v>912659</v>
      </c>
      <c r="O34" s="12">
        <f>O16+O12+O4</f>
        <v>906336</v>
      </c>
      <c r="P34" s="12">
        <f>P16+P12+P4</f>
        <v>1084446</v>
      </c>
      <c r="Q34" s="12">
        <f>Q16+Q12+Q4</f>
        <v>1161682</v>
      </c>
      <c r="R34" s="12">
        <f>R16+R12+R4</f>
        <v>1171772</v>
      </c>
      <c r="S34" s="12">
        <f>S16+S12+S4</f>
        <v>1374034</v>
      </c>
      <c r="T34" s="12">
        <f>T16+T12+T4</f>
        <v>1097992</v>
      </c>
      <c r="X34" s="12">
        <f>X16+X12+X4</f>
        <v>609548.5374</v>
      </c>
      <c r="Y34" s="12">
        <f>Y16+Y12+Y4</f>
        <v>673600.3968</v>
      </c>
      <c r="Z34" s="12">
        <f>Z16+Z12+Z4</f>
        <v>982497.6</v>
      </c>
    </row>
    <row r="35" spans="1:24" ht="15">
      <c r="A35" s="14" t="s">
        <v>28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X35" s="13"/>
    </row>
    <row r="36" spans="1:26" ht="15">
      <c r="A36" s="3">
        <v>1</v>
      </c>
      <c r="B36" s="4" t="s">
        <v>10</v>
      </c>
      <c r="C36" s="7">
        <v>632866.149</v>
      </c>
      <c r="D36" s="7">
        <v>628995.087</v>
      </c>
      <c r="E36" s="7">
        <v>510761.957</v>
      </c>
      <c r="F36" s="7">
        <v>568451.954</v>
      </c>
      <c r="G36" s="7">
        <v>607666.551</v>
      </c>
      <c r="H36" s="7">
        <v>708398.227</v>
      </c>
      <c r="I36" s="7">
        <v>815324</v>
      </c>
      <c r="J36" s="7">
        <v>806580</v>
      </c>
      <c r="K36" s="7">
        <v>912203</v>
      </c>
      <c r="L36" s="7">
        <v>879808</v>
      </c>
      <c r="M36" s="7">
        <v>853592</v>
      </c>
      <c r="N36" s="7">
        <v>816491</v>
      </c>
      <c r="O36" s="7">
        <v>1182359</v>
      </c>
      <c r="P36" s="7">
        <v>1228816</v>
      </c>
      <c r="Q36" s="7">
        <v>1340580</v>
      </c>
      <c r="R36" s="7">
        <v>1267779</v>
      </c>
      <c r="S36" s="7">
        <v>1232751</v>
      </c>
      <c r="T36" s="7">
        <v>706085</v>
      </c>
      <c r="X36" s="7">
        <f aca="true" t="shared" si="4" ref="X36:X60">SUM(C36:G36)/5</f>
        <v>589748.3396</v>
      </c>
      <c r="Y36" s="7">
        <f aca="true" t="shared" si="5" ref="Y36:Y59">SUM(H36:L36)/5</f>
        <v>824462.6454</v>
      </c>
      <c r="Z36" s="7">
        <f aca="true" t="shared" si="6" ref="Z36:Z45">SUM(M36:Q36)/5</f>
        <v>1084367.6</v>
      </c>
    </row>
    <row r="37" spans="1:26" ht="15">
      <c r="A37" s="5">
        <v>2</v>
      </c>
      <c r="B37" s="6" t="s">
        <v>0</v>
      </c>
      <c r="C37" s="8">
        <v>9696.032</v>
      </c>
      <c r="D37" s="8">
        <v>10024.389</v>
      </c>
      <c r="E37" s="8">
        <v>11127</v>
      </c>
      <c r="F37" s="8">
        <v>15220.028</v>
      </c>
      <c r="G37" s="8">
        <v>16747.858</v>
      </c>
      <c r="H37" s="8">
        <v>15102.925</v>
      </c>
      <c r="I37" s="8">
        <v>13964</v>
      </c>
      <c r="J37" s="8">
        <v>19198</v>
      </c>
      <c r="K37" s="8">
        <v>22479</v>
      </c>
      <c r="L37" s="8">
        <v>22126</v>
      </c>
      <c r="M37" s="8">
        <v>16273</v>
      </c>
      <c r="N37" s="8">
        <v>17276</v>
      </c>
      <c r="O37" s="8">
        <v>27677</v>
      </c>
      <c r="P37" s="8">
        <v>25910</v>
      </c>
      <c r="Q37" s="8">
        <v>28034</v>
      </c>
      <c r="R37" s="8">
        <v>27732</v>
      </c>
      <c r="S37" s="8">
        <v>36436</v>
      </c>
      <c r="T37" s="8">
        <v>70520</v>
      </c>
      <c r="X37" s="8">
        <f t="shared" si="4"/>
        <v>12563.0614</v>
      </c>
      <c r="Y37" s="8">
        <f t="shared" si="5"/>
        <v>18573.985</v>
      </c>
      <c r="Z37" s="8">
        <f t="shared" si="6"/>
        <v>23034</v>
      </c>
    </row>
    <row r="38" spans="1:26" ht="15">
      <c r="A38" s="5">
        <v>3</v>
      </c>
      <c r="B38" s="6" t="s">
        <v>2</v>
      </c>
      <c r="C38" s="8">
        <v>197559.828</v>
      </c>
      <c r="D38" s="8">
        <v>198518.472</v>
      </c>
      <c r="E38" s="8">
        <v>170086.406</v>
      </c>
      <c r="F38" s="8">
        <v>221368.024</v>
      </c>
      <c r="G38" s="8">
        <v>232301.804</v>
      </c>
      <c r="H38" s="8">
        <v>221928.655</v>
      </c>
      <c r="I38" s="8">
        <v>256800</v>
      </c>
      <c r="J38" s="8">
        <v>263245</v>
      </c>
      <c r="K38" s="8">
        <v>316911</v>
      </c>
      <c r="L38" s="8">
        <v>287800</v>
      </c>
      <c r="M38" s="8">
        <v>283230</v>
      </c>
      <c r="N38" s="8">
        <v>274772</v>
      </c>
      <c r="O38" s="8">
        <v>400579</v>
      </c>
      <c r="P38" s="8">
        <v>437317</v>
      </c>
      <c r="Q38" s="8">
        <v>464690</v>
      </c>
      <c r="R38" s="8">
        <v>499518</v>
      </c>
      <c r="S38" s="8">
        <v>460158</v>
      </c>
      <c r="T38" s="8">
        <v>250019</v>
      </c>
      <c r="X38" s="8">
        <f t="shared" si="4"/>
        <v>203966.9068</v>
      </c>
      <c r="Y38" s="8">
        <f t="shared" si="5"/>
        <v>269336.931</v>
      </c>
      <c r="Z38" s="8">
        <f t="shared" si="6"/>
        <v>372117.6</v>
      </c>
    </row>
    <row r="39" spans="1:26" ht="15">
      <c r="A39" s="5">
        <v>4</v>
      </c>
      <c r="B39" s="6" t="s">
        <v>1</v>
      </c>
      <c r="C39" s="8">
        <v>118568.121</v>
      </c>
      <c r="D39" s="8">
        <v>116822.419</v>
      </c>
      <c r="E39" s="8">
        <v>113747.256</v>
      </c>
      <c r="F39" s="8">
        <v>126575.075</v>
      </c>
      <c r="G39" s="8">
        <v>116482.972</v>
      </c>
      <c r="H39" s="8">
        <v>122370.406</v>
      </c>
      <c r="I39" s="8">
        <v>132569</v>
      </c>
      <c r="J39" s="8">
        <v>123403</v>
      </c>
      <c r="K39" s="8">
        <v>138329</v>
      </c>
      <c r="L39" s="8">
        <v>169690</v>
      </c>
      <c r="M39" s="8">
        <v>164446</v>
      </c>
      <c r="N39" s="8">
        <v>160503</v>
      </c>
      <c r="O39" s="8">
        <v>195902</v>
      </c>
      <c r="P39" s="8">
        <v>196095</v>
      </c>
      <c r="Q39" s="8">
        <v>257563</v>
      </c>
      <c r="R39" s="8">
        <v>289608</v>
      </c>
      <c r="S39" s="8">
        <v>242735</v>
      </c>
      <c r="T39" s="8">
        <v>119105</v>
      </c>
      <c r="X39" s="8">
        <f t="shared" si="4"/>
        <v>118439.1686</v>
      </c>
      <c r="Y39" s="8">
        <f t="shared" si="5"/>
        <v>137272.2812</v>
      </c>
      <c r="Z39" s="8">
        <f t="shared" si="6"/>
        <v>194901.8</v>
      </c>
    </row>
    <row r="40" spans="1:26" ht="15">
      <c r="A40" s="5">
        <v>5</v>
      </c>
      <c r="B40" s="6" t="s">
        <v>3</v>
      </c>
      <c r="C40" s="8">
        <v>35528.858</v>
      </c>
      <c r="D40" s="8">
        <v>40789.829</v>
      </c>
      <c r="E40" s="8">
        <v>26002.9</v>
      </c>
      <c r="F40" s="8">
        <v>26452.616</v>
      </c>
      <c r="G40" s="8">
        <v>31732.668</v>
      </c>
      <c r="H40" s="8">
        <v>37823.335</v>
      </c>
      <c r="I40" s="8">
        <v>39320</v>
      </c>
      <c r="J40" s="8">
        <v>42943</v>
      </c>
      <c r="K40" s="8">
        <v>47131</v>
      </c>
      <c r="L40" s="8">
        <v>48743</v>
      </c>
      <c r="M40" s="8">
        <v>45612</v>
      </c>
      <c r="N40" s="8">
        <v>49943</v>
      </c>
      <c r="O40" s="8">
        <v>59240</v>
      </c>
      <c r="P40" s="8">
        <v>50075</v>
      </c>
      <c r="Q40" s="8">
        <v>72071</v>
      </c>
      <c r="R40" s="8">
        <v>74870</v>
      </c>
      <c r="S40" s="8">
        <v>64156</v>
      </c>
      <c r="T40" s="8">
        <v>37967</v>
      </c>
      <c r="X40" s="8">
        <f t="shared" si="4"/>
        <v>32101.374200000002</v>
      </c>
      <c r="Y40" s="8">
        <f t="shared" si="5"/>
        <v>43192.066999999995</v>
      </c>
      <c r="Z40" s="8">
        <f t="shared" si="6"/>
        <v>55388.2</v>
      </c>
    </row>
    <row r="41" spans="1:26" ht="15">
      <c r="A41" s="5">
        <v>6</v>
      </c>
      <c r="B41" s="6" t="s">
        <v>4</v>
      </c>
      <c r="C41" s="8">
        <v>3613.331</v>
      </c>
      <c r="D41" s="8">
        <v>5152.288</v>
      </c>
      <c r="E41" s="8">
        <v>4092.601</v>
      </c>
      <c r="F41" s="8">
        <v>1664.011</v>
      </c>
      <c r="G41" s="8">
        <v>3128.859</v>
      </c>
      <c r="H41" s="8">
        <v>5324.514</v>
      </c>
      <c r="I41" s="8">
        <v>4490</v>
      </c>
      <c r="J41" s="8">
        <v>4390</v>
      </c>
      <c r="K41" s="8">
        <v>2710</v>
      </c>
      <c r="L41" s="8">
        <v>6025</v>
      </c>
      <c r="M41" s="8">
        <v>3566</v>
      </c>
      <c r="N41" s="8">
        <v>4696</v>
      </c>
      <c r="O41" s="8">
        <v>3744</v>
      </c>
      <c r="P41" s="8">
        <v>3971</v>
      </c>
      <c r="Q41" s="8">
        <v>7041</v>
      </c>
      <c r="R41" s="8">
        <v>6215</v>
      </c>
      <c r="S41" s="8">
        <v>4727</v>
      </c>
      <c r="T41" s="8">
        <v>3994</v>
      </c>
      <c r="X41" s="8">
        <f t="shared" si="4"/>
        <v>3530.218</v>
      </c>
      <c r="Y41" s="8">
        <f t="shared" si="5"/>
        <v>4587.9028</v>
      </c>
      <c r="Z41" s="8">
        <f t="shared" si="6"/>
        <v>4603.6</v>
      </c>
    </row>
    <row r="42" spans="1:26" ht="15">
      <c r="A42" s="5">
        <v>7</v>
      </c>
      <c r="B42" s="6" t="s">
        <v>5</v>
      </c>
      <c r="C42" s="8">
        <v>183610.526</v>
      </c>
      <c r="D42" s="8">
        <v>169487.153</v>
      </c>
      <c r="E42" s="8">
        <v>106474.113</v>
      </c>
      <c r="F42" s="8">
        <v>97637.609</v>
      </c>
      <c r="G42" s="8">
        <v>136549.92</v>
      </c>
      <c r="H42" s="8">
        <v>214191.959</v>
      </c>
      <c r="I42" s="8">
        <v>252809</v>
      </c>
      <c r="J42" s="8">
        <v>209984</v>
      </c>
      <c r="K42" s="8">
        <v>221532</v>
      </c>
      <c r="L42" s="8">
        <v>234207</v>
      </c>
      <c r="M42" s="8">
        <v>216100</v>
      </c>
      <c r="N42" s="8">
        <v>184316</v>
      </c>
      <c r="O42" s="8">
        <v>269106</v>
      </c>
      <c r="P42" s="8">
        <v>280705</v>
      </c>
      <c r="Q42" s="8">
        <v>321310</v>
      </c>
      <c r="R42" s="8">
        <v>212575</v>
      </c>
      <c r="S42" s="8">
        <v>249227</v>
      </c>
      <c r="T42" s="8">
        <v>113958</v>
      </c>
      <c r="X42" s="8">
        <f t="shared" si="4"/>
        <v>138751.8642</v>
      </c>
      <c r="Y42" s="8">
        <f t="shared" si="5"/>
        <v>226544.7918</v>
      </c>
      <c r="Z42" s="8">
        <f t="shared" si="6"/>
        <v>254307.4</v>
      </c>
    </row>
    <row r="43" spans="1:26" ht="15">
      <c r="A43" s="5">
        <v>8</v>
      </c>
      <c r="B43" s="6" t="s">
        <v>6</v>
      </c>
      <c r="C43" s="8">
        <v>84289.453</v>
      </c>
      <c r="D43" s="8">
        <v>88200.537</v>
      </c>
      <c r="E43" s="8">
        <v>79231.681</v>
      </c>
      <c r="F43" s="8">
        <v>79534.591</v>
      </c>
      <c r="G43" s="8">
        <v>70722.47</v>
      </c>
      <c r="H43" s="8">
        <v>91656.433</v>
      </c>
      <c r="I43" s="8">
        <v>115372</v>
      </c>
      <c r="J43" s="8">
        <v>143417</v>
      </c>
      <c r="K43" s="8">
        <v>163111</v>
      </c>
      <c r="L43" s="8">
        <v>111217</v>
      </c>
      <c r="M43" s="8">
        <v>124365</v>
      </c>
      <c r="N43" s="8">
        <v>124985</v>
      </c>
      <c r="O43" s="8">
        <v>226111</v>
      </c>
      <c r="P43" s="8">
        <v>234743</v>
      </c>
      <c r="Q43" s="8">
        <v>189871</v>
      </c>
      <c r="R43" s="8">
        <v>157261</v>
      </c>
      <c r="S43" s="8">
        <v>175312</v>
      </c>
      <c r="T43" s="8">
        <v>108528</v>
      </c>
      <c r="X43" s="8">
        <f t="shared" si="4"/>
        <v>80395.74639999999</v>
      </c>
      <c r="Y43" s="8">
        <f t="shared" si="5"/>
        <v>124954.68659999999</v>
      </c>
      <c r="Z43" s="8">
        <f t="shared" si="6"/>
        <v>180015</v>
      </c>
    </row>
    <row r="44" spans="1:26" ht="15">
      <c r="A44" s="3">
        <v>9</v>
      </c>
      <c r="B44" s="4" t="s">
        <v>38</v>
      </c>
      <c r="C44" s="7">
        <v>30431.666</v>
      </c>
      <c r="D44" s="7">
        <v>33264.142</v>
      </c>
      <c r="E44" s="7">
        <v>35115.529</v>
      </c>
      <c r="F44" s="7">
        <v>41034.103</v>
      </c>
      <c r="G44" s="7">
        <v>38698.934</v>
      </c>
      <c r="H44" s="7">
        <v>38029.963</v>
      </c>
      <c r="I44" s="7">
        <v>46653</v>
      </c>
      <c r="J44" s="7">
        <v>46323</v>
      </c>
      <c r="K44" s="7">
        <v>39007</v>
      </c>
      <c r="L44" s="7">
        <v>47276</v>
      </c>
      <c r="M44" s="7">
        <v>49659</v>
      </c>
      <c r="N44" s="7">
        <v>48762</v>
      </c>
      <c r="O44" s="7">
        <v>51801</v>
      </c>
      <c r="P44" s="7">
        <v>42821</v>
      </c>
      <c r="Q44" s="7">
        <v>53668</v>
      </c>
      <c r="R44" s="7">
        <v>49622</v>
      </c>
      <c r="S44" s="7">
        <v>55284</v>
      </c>
      <c r="T44" s="7">
        <v>55729</v>
      </c>
      <c r="X44" s="7">
        <f t="shared" si="4"/>
        <v>35708.874800000005</v>
      </c>
      <c r="Y44" s="7">
        <f t="shared" si="5"/>
        <v>43457.7926</v>
      </c>
      <c r="Z44" s="7">
        <f t="shared" si="6"/>
        <v>49342.2</v>
      </c>
    </row>
    <row r="45" spans="1:26" ht="15">
      <c r="A45" s="5">
        <v>10</v>
      </c>
      <c r="B45" s="6" t="s">
        <v>7</v>
      </c>
      <c r="C45" s="8">
        <v>795.097</v>
      </c>
      <c r="D45" s="8">
        <v>735.96</v>
      </c>
      <c r="E45" s="8">
        <v>957.484</v>
      </c>
      <c r="F45" s="8">
        <v>732.55</v>
      </c>
      <c r="G45" s="8">
        <v>539.772</v>
      </c>
      <c r="H45" s="8">
        <v>2009.797</v>
      </c>
      <c r="I45" s="8">
        <v>999</v>
      </c>
      <c r="J45" s="8">
        <v>750</v>
      </c>
      <c r="K45" s="8">
        <v>4091</v>
      </c>
      <c r="L45" s="8">
        <v>2669</v>
      </c>
      <c r="M45" s="8">
        <v>1354</v>
      </c>
      <c r="N45" s="8">
        <v>1549</v>
      </c>
      <c r="O45" s="8">
        <v>3408</v>
      </c>
      <c r="P45" s="8">
        <v>1232</v>
      </c>
      <c r="Q45" s="8">
        <v>2219</v>
      </c>
      <c r="R45" s="8"/>
      <c r="S45" s="8"/>
      <c r="T45" s="8"/>
      <c r="X45" s="8">
        <f t="shared" si="4"/>
        <v>752.1726000000001</v>
      </c>
      <c r="Y45" s="8">
        <f t="shared" si="5"/>
        <v>2103.7594</v>
      </c>
      <c r="Z45" s="8">
        <f t="shared" si="6"/>
        <v>1952.4</v>
      </c>
    </row>
    <row r="46" spans="1:26" ht="15">
      <c r="A46" s="5">
        <v>11</v>
      </c>
      <c r="B46" s="6" t="s">
        <v>8</v>
      </c>
      <c r="C46" s="8">
        <v>16678.591</v>
      </c>
      <c r="D46" s="8">
        <v>20307.682</v>
      </c>
      <c r="E46" s="8">
        <v>18393.565</v>
      </c>
      <c r="F46" s="8">
        <v>22113.926</v>
      </c>
      <c r="G46" s="8">
        <v>23373.326</v>
      </c>
      <c r="H46" s="8">
        <v>19491.431</v>
      </c>
      <c r="I46" s="8">
        <v>23731</v>
      </c>
      <c r="J46" s="8">
        <v>23166</v>
      </c>
      <c r="K46" s="8">
        <v>24517</v>
      </c>
      <c r="L46" s="8">
        <v>28540</v>
      </c>
      <c r="M46" s="8">
        <v>26073</v>
      </c>
      <c r="N46" s="8">
        <f>26879-1549</f>
        <v>25330</v>
      </c>
      <c r="O46" s="8">
        <f>27320-3408</f>
        <v>23912</v>
      </c>
      <c r="P46" s="8">
        <f>24986-1232</f>
        <v>23754</v>
      </c>
      <c r="Q46" s="8">
        <f>30702-2219</f>
        <v>28483</v>
      </c>
      <c r="R46" s="8">
        <v>30726</v>
      </c>
      <c r="S46" s="8">
        <v>30193</v>
      </c>
      <c r="T46" s="8">
        <v>36642</v>
      </c>
      <c r="X46" s="8">
        <f t="shared" si="4"/>
        <v>20173.417999999998</v>
      </c>
      <c r="Y46" s="8">
        <f t="shared" si="5"/>
        <v>23889.086199999998</v>
      </c>
      <c r="Z46" s="8">
        <f>SUM(M46:Q46,M45)/5</f>
        <v>25781.2</v>
      </c>
    </row>
    <row r="47" spans="1:26" ht="15">
      <c r="A47" s="5">
        <v>12</v>
      </c>
      <c r="B47" s="6" t="s">
        <v>2</v>
      </c>
      <c r="C47" s="8">
        <v>11788.026</v>
      </c>
      <c r="D47" s="8">
        <v>10513.779</v>
      </c>
      <c r="E47" s="8">
        <v>14855.603</v>
      </c>
      <c r="F47" s="8">
        <v>15492.971</v>
      </c>
      <c r="G47" s="8">
        <v>12511.31</v>
      </c>
      <c r="H47" s="8">
        <v>13035.344</v>
      </c>
      <c r="I47" s="8">
        <v>14266</v>
      </c>
      <c r="J47" s="8">
        <v>18708</v>
      </c>
      <c r="K47" s="8">
        <v>8539</v>
      </c>
      <c r="L47" s="8">
        <v>14211</v>
      </c>
      <c r="M47" s="8">
        <v>16073</v>
      </c>
      <c r="N47" s="8">
        <v>14140</v>
      </c>
      <c r="O47" s="8">
        <v>14807</v>
      </c>
      <c r="P47" s="8">
        <v>13496</v>
      </c>
      <c r="Q47" s="8">
        <v>16411</v>
      </c>
      <c r="R47" s="8">
        <v>12884</v>
      </c>
      <c r="S47" s="8">
        <v>18785</v>
      </c>
      <c r="T47" s="8">
        <v>16575</v>
      </c>
      <c r="X47" s="8">
        <f t="shared" si="4"/>
        <v>13032.337799999998</v>
      </c>
      <c r="Y47" s="8">
        <f t="shared" si="5"/>
        <v>13751.8688</v>
      </c>
      <c r="Z47" s="8">
        <f aca="true" t="shared" si="7" ref="Z47:Z53">SUM(M47:Q47)/5</f>
        <v>14985.4</v>
      </c>
    </row>
    <row r="48" spans="1:26" ht="15">
      <c r="A48" s="3">
        <v>13</v>
      </c>
      <c r="B48" s="4" t="s">
        <v>9</v>
      </c>
      <c r="C48" s="7">
        <v>63325.775</v>
      </c>
      <c r="D48" s="7">
        <v>70413.379</v>
      </c>
      <c r="E48" s="7">
        <v>81105.405</v>
      </c>
      <c r="F48" s="7">
        <v>106931.888</v>
      </c>
      <c r="G48" s="7">
        <v>115217.016</v>
      </c>
      <c r="H48" s="7">
        <v>113893.742</v>
      </c>
      <c r="I48" s="7">
        <v>139203</v>
      </c>
      <c r="J48" s="7">
        <v>153480</v>
      </c>
      <c r="K48" s="7">
        <v>126115</v>
      </c>
      <c r="L48" s="7">
        <v>167802</v>
      </c>
      <c r="M48" s="7">
        <v>149760</v>
      </c>
      <c r="N48" s="7">
        <v>132997</v>
      </c>
      <c r="O48" s="7">
        <v>193515</v>
      </c>
      <c r="P48" s="7">
        <v>177448</v>
      </c>
      <c r="Q48" s="7">
        <v>197163</v>
      </c>
      <c r="R48" s="7">
        <v>201396</v>
      </c>
      <c r="S48" s="7">
        <v>230100</v>
      </c>
      <c r="T48" s="7">
        <v>194276</v>
      </c>
      <c r="X48" s="7">
        <f t="shared" si="4"/>
        <v>87398.69260000001</v>
      </c>
      <c r="Y48" s="7">
        <f t="shared" si="5"/>
        <v>140098.74839999998</v>
      </c>
      <c r="Z48" s="7">
        <f t="shared" si="7"/>
        <v>170176.6</v>
      </c>
    </row>
    <row r="49" spans="1:26" ht="15">
      <c r="A49" s="5">
        <v>14</v>
      </c>
      <c r="B49" s="6" t="s">
        <v>5</v>
      </c>
      <c r="C49" s="8">
        <v>41049.181</v>
      </c>
      <c r="D49" s="8">
        <v>46639.768</v>
      </c>
      <c r="E49" s="8">
        <v>55770.959</v>
      </c>
      <c r="F49" s="8">
        <v>78949.093</v>
      </c>
      <c r="G49" s="8">
        <v>83488.377</v>
      </c>
      <c r="H49" s="8">
        <v>78991.637</v>
      </c>
      <c r="I49" s="8">
        <v>87695</v>
      </c>
      <c r="J49" s="8">
        <v>102894</v>
      </c>
      <c r="K49" s="8">
        <v>66666</v>
      </c>
      <c r="L49" s="8">
        <v>74787</v>
      </c>
      <c r="M49" s="8">
        <v>88275</v>
      </c>
      <c r="N49" s="8">
        <v>73515</v>
      </c>
      <c r="O49" s="8">
        <v>133002</v>
      </c>
      <c r="P49" s="8">
        <v>112239</v>
      </c>
      <c r="Q49" s="8">
        <v>119766</v>
      </c>
      <c r="R49" s="8">
        <v>110636</v>
      </c>
      <c r="S49" s="8">
        <v>132915</v>
      </c>
      <c r="T49" s="8">
        <v>104290</v>
      </c>
      <c r="X49" s="8">
        <f t="shared" si="4"/>
        <v>61179.47559999999</v>
      </c>
      <c r="Y49" s="8">
        <f t="shared" si="5"/>
        <v>82206.7274</v>
      </c>
      <c r="Z49" s="8">
        <f t="shared" si="7"/>
        <v>105359.4</v>
      </c>
    </row>
    <row r="50" spans="1:26" ht="15">
      <c r="A50" s="5">
        <v>15</v>
      </c>
      <c r="B50" s="6" t="s">
        <v>11</v>
      </c>
      <c r="C50" s="8">
        <v>338.833</v>
      </c>
      <c r="D50" s="8">
        <v>406.506</v>
      </c>
      <c r="E50" s="8">
        <v>322.729</v>
      </c>
      <c r="F50" s="8">
        <v>255.683</v>
      </c>
      <c r="G50" s="8">
        <v>602.139</v>
      </c>
      <c r="H50" s="8">
        <v>395.548</v>
      </c>
      <c r="I50" s="8">
        <v>492</v>
      </c>
      <c r="J50" s="8">
        <v>502</v>
      </c>
      <c r="K50" s="8">
        <v>761</v>
      </c>
      <c r="L50" s="8">
        <v>655</v>
      </c>
      <c r="M50" s="8">
        <v>1210</v>
      </c>
      <c r="N50" s="8">
        <v>1243</v>
      </c>
      <c r="O50" s="8">
        <v>1479</v>
      </c>
      <c r="P50" s="8">
        <v>1247</v>
      </c>
      <c r="Q50" s="8">
        <v>1225</v>
      </c>
      <c r="R50" s="8">
        <v>1291</v>
      </c>
      <c r="S50" s="8">
        <v>1347</v>
      </c>
      <c r="T50" s="8">
        <v>859</v>
      </c>
      <c r="X50" s="8">
        <f t="shared" si="4"/>
        <v>385.178</v>
      </c>
      <c r="Y50" s="8">
        <f t="shared" si="5"/>
        <v>561.1096</v>
      </c>
      <c r="Z50" s="8">
        <f t="shared" si="7"/>
        <v>1280.8</v>
      </c>
    </row>
    <row r="51" spans="1:26" ht="15">
      <c r="A51" s="5">
        <v>16</v>
      </c>
      <c r="B51" s="6" t="s">
        <v>15</v>
      </c>
      <c r="C51" s="8">
        <v>1781.507</v>
      </c>
      <c r="D51" s="8">
        <v>2129.721</v>
      </c>
      <c r="E51" s="8">
        <v>1758.104</v>
      </c>
      <c r="F51" s="8">
        <v>3120.927</v>
      </c>
      <c r="G51" s="8">
        <v>4393.138</v>
      </c>
      <c r="H51" s="8">
        <v>4543.512</v>
      </c>
      <c r="I51" s="8">
        <v>6553</v>
      </c>
      <c r="J51" s="8">
        <v>6492</v>
      </c>
      <c r="K51" s="8">
        <v>4883</v>
      </c>
      <c r="L51" s="8">
        <v>7084</v>
      </c>
      <c r="M51" s="8">
        <v>3613</v>
      </c>
      <c r="N51" s="8">
        <v>7832</v>
      </c>
      <c r="O51" s="8">
        <v>11422</v>
      </c>
      <c r="P51" s="8">
        <v>12718</v>
      </c>
      <c r="Q51" s="8">
        <v>13809</v>
      </c>
      <c r="R51" s="8">
        <v>17749</v>
      </c>
      <c r="S51" s="8">
        <v>20228</v>
      </c>
      <c r="T51" s="8">
        <v>17985</v>
      </c>
      <c r="X51" s="8">
        <f t="shared" si="4"/>
        <v>2636.6794</v>
      </c>
      <c r="Y51" s="8">
        <f t="shared" si="5"/>
        <v>5911.1024</v>
      </c>
      <c r="Z51" s="8">
        <f t="shared" si="7"/>
        <v>9878.8</v>
      </c>
    </row>
    <row r="52" spans="1:26" ht="15">
      <c r="A52" s="5">
        <v>17</v>
      </c>
      <c r="B52" s="6" t="s">
        <v>14</v>
      </c>
      <c r="C52" s="8">
        <v>9691.123</v>
      </c>
      <c r="D52" s="8">
        <v>9764.756</v>
      </c>
      <c r="E52" s="8">
        <v>11061.272</v>
      </c>
      <c r="F52" s="8">
        <v>11871.61</v>
      </c>
      <c r="G52" s="8">
        <v>12558.822</v>
      </c>
      <c r="H52" s="8">
        <v>13246.296</v>
      </c>
      <c r="I52" s="8">
        <v>15118</v>
      </c>
      <c r="J52" s="8">
        <v>14752</v>
      </c>
      <c r="K52" s="8">
        <v>14599</v>
      </c>
      <c r="L52" s="8">
        <v>17458</v>
      </c>
      <c r="M52" s="8">
        <v>14559</v>
      </c>
      <c r="N52" s="8">
        <v>11615</v>
      </c>
      <c r="O52" s="8">
        <v>13142</v>
      </c>
      <c r="P52" s="8">
        <v>17055</v>
      </c>
      <c r="Q52" s="8">
        <v>20411</v>
      </c>
      <c r="R52" s="8">
        <v>24398</v>
      </c>
      <c r="S52" s="8">
        <v>25440</v>
      </c>
      <c r="T52" s="8">
        <v>22945</v>
      </c>
      <c r="X52" s="8">
        <f t="shared" si="4"/>
        <v>10989.516599999999</v>
      </c>
      <c r="Y52" s="8">
        <f t="shared" si="5"/>
        <v>15034.6592</v>
      </c>
      <c r="Z52" s="8">
        <f t="shared" si="7"/>
        <v>15356.4</v>
      </c>
    </row>
    <row r="53" spans="1:26" ht="15">
      <c r="A53" s="5">
        <v>18</v>
      </c>
      <c r="B53" s="6" t="s">
        <v>13</v>
      </c>
      <c r="C53" s="8">
        <v>865.903</v>
      </c>
      <c r="D53" s="8">
        <v>891.461</v>
      </c>
      <c r="E53" s="8">
        <v>940.299</v>
      </c>
      <c r="F53" s="8">
        <v>1114.984</v>
      </c>
      <c r="G53" s="8">
        <v>688.513</v>
      </c>
      <c r="H53" s="8">
        <v>929.818</v>
      </c>
      <c r="I53" s="8">
        <v>895</v>
      </c>
      <c r="J53" s="8">
        <v>595</v>
      </c>
      <c r="K53" s="8">
        <v>999</v>
      </c>
      <c r="L53" s="8">
        <v>885</v>
      </c>
      <c r="M53" s="8">
        <v>1177</v>
      </c>
      <c r="N53" s="8">
        <v>894</v>
      </c>
      <c r="O53" s="8">
        <v>997</v>
      </c>
      <c r="P53" s="8">
        <v>930</v>
      </c>
      <c r="Q53" s="8">
        <v>762</v>
      </c>
      <c r="R53" s="8">
        <v>888</v>
      </c>
      <c r="S53" s="8">
        <v>949</v>
      </c>
      <c r="T53" s="8">
        <v>959</v>
      </c>
      <c r="X53" s="8">
        <f t="shared" si="4"/>
        <v>900.232</v>
      </c>
      <c r="Y53" s="8">
        <f t="shared" si="5"/>
        <v>860.7636</v>
      </c>
      <c r="Z53" s="8">
        <f t="shared" si="7"/>
        <v>952</v>
      </c>
    </row>
    <row r="54" spans="1:26" ht="15">
      <c r="A54" s="5">
        <v>19</v>
      </c>
      <c r="B54" s="6" t="s">
        <v>12</v>
      </c>
      <c r="C54" s="8">
        <v>1145.476</v>
      </c>
      <c r="D54" s="8">
        <v>1247.017</v>
      </c>
      <c r="E54" s="8">
        <v>1718.598</v>
      </c>
      <c r="F54" s="8">
        <v>1570.839</v>
      </c>
      <c r="G54" s="8">
        <v>1598.547</v>
      </c>
      <c r="H54" s="8">
        <v>1058.879</v>
      </c>
      <c r="I54" s="8">
        <v>984</v>
      </c>
      <c r="J54" s="8">
        <v>949</v>
      </c>
      <c r="K54" s="8">
        <v>1112</v>
      </c>
      <c r="L54" s="8">
        <v>1995</v>
      </c>
      <c r="M54" s="8">
        <v>1089</v>
      </c>
      <c r="N54" s="8">
        <v>1990</v>
      </c>
      <c r="O54" s="8">
        <v>1958</v>
      </c>
      <c r="P54" s="8">
        <v>1573</v>
      </c>
      <c r="Q54" s="8"/>
      <c r="R54" s="8"/>
      <c r="S54" s="8"/>
      <c r="T54" s="8"/>
      <c r="X54" s="8">
        <f t="shared" si="4"/>
        <v>1456.0954000000002</v>
      </c>
      <c r="Y54" s="8">
        <f t="shared" si="5"/>
        <v>1219.7758</v>
      </c>
      <c r="Z54" s="8"/>
    </row>
    <row r="55" spans="1:26" ht="15">
      <c r="A55" s="5">
        <v>20</v>
      </c>
      <c r="B55" s="6" t="s">
        <v>16</v>
      </c>
      <c r="C55" s="8">
        <v>2552.023</v>
      </c>
      <c r="D55" s="8">
        <v>2994.797</v>
      </c>
      <c r="E55" s="8">
        <v>2380.727</v>
      </c>
      <c r="F55" s="8">
        <v>2970.61</v>
      </c>
      <c r="G55" s="8">
        <v>3688.166</v>
      </c>
      <c r="H55" s="8">
        <v>3767.306</v>
      </c>
      <c r="I55" s="8">
        <v>3531</v>
      </c>
      <c r="J55" s="8">
        <v>4006</v>
      </c>
      <c r="K55" s="8">
        <v>3827</v>
      </c>
      <c r="L55" s="8">
        <v>4218</v>
      </c>
      <c r="M55" s="8">
        <v>4649</v>
      </c>
      <c r="N55" s="8">
        <v>6159</v>
      </c>
      <c r="O55" s="8">
        <v>6707</v>
      </c>
      <c r="P55" s="8">
        <v>7176</v>
      </c>
      <c r="Q55" s="8">
        <v>9496</v>
      </c>
      <c r="R55" s="8">
        <v>9604</v>
      </c>
      <c r="S55" s="8">
        <v>10785</v>
      </c>
      <c r="T55" s="8">
        <v>10895</v>
      </c>
      <c r="X55" s="8">
        <f t="shared" si="4"/>
        <v>2917.2646</v>
      </c>
      <c r="Y55" s="8">
        <f t="shared" si="5"/>
        <v>3869.8612000000003</v>
      </c>
      <c r="Z55" s="8">
        <f>SUM(M55:Q55,M54)/5</f>
        <v>7055.2</v>
      </c>
    </row>
    <row r="56" spans="1:26" ht="15">
      <c r="A56" s="5">
        <v>21</v>
      </c>
      <c r="B56" s="6" t="s">
        <v>17</v>
      </c>
      <c r="C56" s="8">
        <v>479.278</v>
      </c>
      <c r="D56" s="8">
        <v>727.637</v>
      </c>
      <c r="E56" s="8">
        <v>981.836</v>
      </c>
      <c r="F56" s="8">
        <v>898.604</v>
      </c>
      <c r="G56" s="8">
        <v>1196.829</v>
      </c>
      <c r="H56" s="8">
        <v>1902.564</v>
      </c>
      <c r="I56" s="8">
        <v>2031</v>
      </c>
      <c r="J56" s="8">
        <v>2548</v>
      </c>
      <c r="K56" s="8">
        <v>2328</v>
      </c>
      <c r="L56" s="8">
        <v>1893</v>
      </c>
      <c r="M56" s="8">
        <v>2198</v>
      </c>
      <c r="N56" s="8">
        <v>3015</v>
      </c>
      <c r="O56" s="8">
        <v>3366</v>
      </c>
      <c r="P56" s="8">
        <v>4399</v>
      </c>
      <c r="Q56" s="8">
        <v>5579</v>
      </c>
      <c r="R56" s="8">
        <v>6464</v>
      </c>
      <c r="S56" s="8">
        <v>5946</v>
      </c>
      <c r="T56" s="8">
        <v>4874</v>
      </c>
      <c r="X56" s="8">
        <f t="shared" si="4"/>
        <v>856.8368</v>
      </c>
      <c r="Y56" s="8">
        <f t="shared" si="5"/>
        <v>2140.5128</v>
      </c>
      <c r="Z56" s="8">
        <f>SUM(M56:Q56)/5</f>
        <v>3711.4</v>
      </c>
    </row>
    <row r="57" spans="1:26" ht="15">
      <c r="A57" s="5">
        <v>22</v>
      </c>
      <c r="B57" s="6" t="s">
        <v>18</v>
      </c>
      <c r="C57" s="8">
        <v>1755.753</v>
      </c>
      <c r="D57" s="8">
        <v>1617.54</v>
      </c>
      <c r="E57" s="8">
        <v>5039.316</v>
      </c>
      <c r="F57" s="8">
        <v>4841.196</v>
      </c>
      <c r="G57" s="8">
        <v>5875.144</v>
      </c>
      <c r="H57" s="8">
        <v>6874.024</v>
      </c>
      <c r="I57" s="8">
        <v>6534</v>
      </c>
      <c r="J57" s="8">
        <v>6348</v>
      </c>
      <c r="K57" s="8">
        <v>6108</v>
      </c>
      <c r="L57" s="8">
        <v>6656</v>
      </c>
      <c r="M57" s="8">
        <v>8972</v>
      </c>
      <c r="N57" s="8">
        <v>8023</v>
      </c>
      <c r="O57" s="8">
        <v>6103</v>
      </c>
      <c r="P57" s="8">
        <v>7541</v>
      </c>
      <c r="Q57" s="8">
        <v>10366</v>
      </c>
      <c r="R57" s="8">
        <v>10491</v>
      </c>
      <c r="S57" s="8">
        <v>10892</v>
      </c>
      <c r="T57" s="8">
        <v>11055</v>
      </c>
      <c r="X57" s="8">
        <f t="shared" si="4"/>
        <v>3825.7898</v>
      </c>
      <c r="Y57" s="8">
        <f t="shared" si="5"/>
        <v>6504.004800000001</v>
      </c>
      <c r="Z57" s="8">
        <f>SUM(M57:Q57,M59)/5</f>
        <v>8242.4</v>
      </c>
    </row>
    <row r="58" spans="1:26" ht="15">
      <c r="A58" s="5">
        <v>23</v>
      </c>
      <c r="B58" s="6" t="s">
        <v>19</v>
      </c>
      <c r="C58" s="8">
        <v>2474.963</v>
      </c>
      <c r="D58" s="8">
        <v>2887.234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X58" s="8">
        <f t="shared" si="4"/>
        <v>1072.4394</v>
      </c>
      <c r="Y58" s="8">
        <f t="shared" si="5"/>
        <v>0</v>
      </c>
      <c r="Z58" s="8"/>
    </row>
    <row r="59" spans="1:26" ht="15">
      <c r="A59" s="5">
        <v>24</v>
      </c>
      <c r="B59" s="6" t="s">
        <v>20</v>
      </c>
      <c r="C59" s="8">
        <v>133.9</v>
      </c>
      <c r="D59" s="8">
        <v>153.505</v>
      </c>
      <c r="E59" s="8">
        <v>155.792</v>
      </c>
      <c r="F59" s="8">
        <v>118.144</v>
      </c>
      <c r="G59" s="8">
        <v>130.776</v>
      </c>
      <c r="H59" s="8">
        <v>141.742</v>
      </c>
      <c r="I59" s="8">
        <v>146</v>
      </c>
      <c r="J59" s="8">
        <v>156</v>
      </c>
      <c r="K59" s="8">
        <v>151</v>
      </c>
      <c r="L59" s="8">
        <v>157</v>
      </c>
      <c r="M59" s="8">
        <v>207</v>
      </c>
      <c r="N59" s="8">
        <v>219</v>
      </c>
      <c r="O59" s="8"/>
      <c r="P59" s="8"/>
      <c r="Q59" s="8"/>
      <c r="R59" s="8"/>
      <c r="S59" s="8"/>
      <c r="T59" s="8"/>
      <c r="X59" s="8">
        <f t="shared" si="4"/>
        <v>138.4234</v>
      </c>
      <c r="Y59" s="8">
        <f t="shared" si="5"/>
        <v>150.3484</v>
      </c>
      <c r="Z59" s="8"/>
    </row>
    <row r="60" spans="1:26" ht="15">
      <c r="A60" s="5">
        <v>25</v>
      </c>
      <c r="B60" s="6" t="s">
        <v>21</v>
      </c>
      <c r="C60" s="8">
        <v>1057.835</v>
      </c>
      <c r="D60" s="8">
        <v>953.437</v>
      </c>
      <c r="E60" s="8">
        <v>975.773</v>
      </c>
      <c r="F60" s="8">
        <v>594.254</v>
      </c>
      <c r="G60" s="8">
        <v>212.265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X60" s="7">
        <f t="shared" si="4"/>
        <v>758.7128</v>
      </c>
      <c r="Y60" s="7"/>
      <c r="Z60" s="7"/>
    </row>
    <row r="61" spans="1:26" ht="15">
      <c r="A61" s="5">
        <v>26</v>
      </c>
      <c r="B61" s="6" t="s">
        <v>36</v>
      </c>
      <c r="C61" s="7"/>
      <c r="D61" s="7"/>
      <c r="E61" s="7"/>
      <c r="F61" s="7"/>
      <c r="G61" s="7"/>
      <c r="H61" s="8">
        <v>772.08</v>
      </c>
      <c r="I61" s="8">
        <v>13660</v>
      </c>
      <c r="J61" s="8">
        <v>14074</v>
      </c>
      <c r="K61" s="8">
        <v>24676</v>
      </c>
      <c r="L61" s="8">
        <v>49963</v>
      </c>
      <c r="M61" s="8">
        <v>15402</v>
      </c>
      <c r="N61" s="8">
        <v>13257</v>
      </c>
      <c r="O61" s="8">
        <v>14320</v>
      </c>
      <c r="P61" s="8">
        <v>10932</v>
      </c>
      <c r="Q61" s="8">
        <v>13281</v>
      </c>
      <c r="R61" s="8">
        <v>16048</v>
      </c>
      <c r="S61" s="8">
        <v>18817</v>
      </c>
      <c r="T61" s="8">
        <v>16146</v>
      </c>
      <c r="X61" s="7"/>
      <c r="Y61" s="8">
        <f>SUM(H61:L61)/5</f>
        <v>20629.016</v>
      </c>
      <c r="Z61" s="8">
        <f>SUM(M61:Q61)/5</f>
        <v>13438.4</v>
      </c>
    </row>
    <row r="62" spans="1:26" ht="15">
      <c r="A62" s="5">
        <v>27</v>
      </c>
      <c r="B62" s="6" t="s">
        <v>26</v>
      </c>
      <c r="C62" s="8"/>
      <c r="D62" s="8"/>
      <c r="E62" s="8"/>
      <c r="F62" s="8"/>
      <c r="G62" s="8"/>
      <c r="H62" s="8">
        <v>1270.336</v>
      </c>
      <c r="I62" s="8">
        <v>1564</v>
      </c>
      <c r="J62" s="8">
        <v>164</v>
      </c>
      <c r="K62" s="8">
        <v>5</v>
      </c>
      <c r="L62" s="8">
        <v>2051</v>
      </c>
      <c r="M62" s="8">
        <v>5409</v>
      </c>
      <c r="N62" s="8">
        <v>7445</v>
      </c>
      <c r="O62" s="8">
        <v>2975</v>
      </c>
      <c r="P62" s="8">
        <v>3211</v>
      </c>
      <c r="Q62" s="8">
        <v>2468</v>
      </c>
      <c r="R62" s="8">
        <v>3827</v>
      </c>
      <c r="S62" s="8">
        <v>4629</v>
      </c>
      <c r="T62" s="8">
        <v>4189</v>
      </c>
      <c r="X62" s="8">
        <f>SUM(C62:G62)/5</f>
        <v>0</v>
      </c>
      <c r="Y62" s="8">
        <f>SUM(H62:L62)/5</f>
        <v>1010.8672</v>
      </c>
      <c r="Z62" s="8">
        <f>SUM(M62:Q62)/5</f>
        <v>4301.6</v>
      </c>
    </row>
    <row r="63" spans="1:26" ht="15">
      <c r="A63" s="5">
        <v>28</v>
      </c>
      <c r="B63" s="6" t="s">
        <v>22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X63" s="8">
        <f>SUM(C63:G63)/5</f>
        <v>0</v>
      </c>
      <c r="Y63" s="8">
        <f>SUM(H63:L63)/5</f>
        <v>0</v>
      </c>
      <c r="Z63" s="8">
        <f>SUM(M63:Q63)/5</f>
        <v>0</v>
      </c>
    </row>
    <row r="64" spans="1:26" ht="15">
      <c r="A64" s="5">
        <v>29</v>
      </c>
      <c r="B64" s="6" t="s">
        <v>23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X64" s="8">
        <f>SUM(C64:G64)/5</f>
        <v>0</v>
      </c>
      <c r="Y64" s="8">
        <f>SUM(H64:L64)/5</f>
        <v>0</v>
      </c>
      <c r="Z64" s="8">
        <f>SUM(M64:Q64)/5</f>
        <v>0</v>
      </c>
    </row>
    <row r="65" spans="1:26" ht="15">
      <c r="A65" s="5">
        <v>30</v>
      </c>
      <c r="B65" s="6" t="s">
        <v>24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152</v>
      </c>
      <c r="T65" s="8">
        <v>79</v>
      </c>
      <c r="X65" s="8">
        <f>SUM(C65:G65)/5</f>
        <v>0</v>
      </c>
      <c r="Y65" s="8">
        <f>SUM(H65:L65)/5</f>
        <v>0</v>
      </c>
      <c r="Z65" s="8">
        <f>SUM(M65:Q65)/5</f>
        <v>0</v>
      </c>
    </row>
    <row r="66" spans="1:26" ht="15">
      <c r="A66" s="10"/>
      <c r="B66" s="11" t="s">
        <v>37</v>
      </c>
      <c r="C66" s="12">
        <f>C48+C44+C36</f>
        <v>726623.59</v>
      </c>
      <c r="D66" s="12">
        <f>D48+D44+D36</f>
        <v>732672.608</v>
      </c>
      <c r="E66" s="12">
        <f aca="true" t="shared" si="8" ref="E66:M66">E48+E44+E36</f>
        <v>626982.8910000001</v>
      </c>
      <c r="F66" s="12">
        <f t="shared" si="8"/>
        <v>716417.9450000001</v>
      </c>
      <c r="G66" s="12">
        <f t="shared" si="8"/>
        <v>761582.5009999999</v>
      </c>
      <c r="H66" s="12">
        <f t="shared" si="8"/>
        <v>860321.932</v>
      </c>
      <c r="I66" s="12">
        <f t="shared" si="8"/>
        <v>1001180</v>
      </c>
      <c r="J66" s="12">
        <f t="shared" si="8"/>
        <v>1006383</v>
      </c>
      <c r="K66" s="12">
        <f t="shared" si="8"/>
        <v>1077325</v>
      </c>
      <c r="L66" s="12">
        <f t="shared" si="8"/>
        <v>1094886</v>
      </c>
      <c r="M66" s="12">
        <f t="shared" si="8"/>
        <v>1053011</v>
      </c>
      <c r="N66" s="12">
        <f>N48+N44+N36</f>
        <v>998250</v>
      </c>
      <c r="O66" s="12">
        <f>O48+O44+O36</f>
        <v>1427675</v>
      </c>
      <c r="P66" s="12">
        <f>P48+P44+P36</f>
        <v>1449085</v>
      </c>
      <c r="Q66" s="12">
        <f>Q48+Q44+Q36</f>
        <v>1591411</v>
      </c>
      <c r="R66" s="12">
        <f>R48+R44+R36</f>
        <v>1518797</v>
      </c>
      <c r="S66" s="12">
        <f>S48+S44+S36</f>
        <v>1518135</v>
      </c>
      <c r="T66" s="12">
        <f>T48+T44+T36</f>
        <v>956090</v>
      </c>
      <c r="X66" s="12">
        <f>X48+X44+X36</f>
        <v>712855.907</v>
      </c>
      <c r="Y66" s="12">
        <f>Y48+Y44+Y36</f>
        <v>1008019.1864</v>
      </c>
      <c r="Z66" s="12">
        <f>Z48+Z44+Z36</f>
        <v>1303886.4000000001</v>
      </c>
    </row>
    <row r="67" spans="1:24" ht="15">
      <c r="A67" s="14" t="s">
        <v>30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X67" s="13"/>
    </row>
    <row r="68" spans="1:26" ht="15">
      <c r="A68" s="3">
        <v>1</v>
      </c>
      <c r="B68" s="4" t="s">
        <v>10</v>
      </c>
      <c r="C68" s="7">
        <f aca="true" t="shared" si="9" ref="C68:T68">C4+C36</f>
        <v>1113630.7859999998</v>
      </c>
      <c r="D68" s="7">
        <f t="shared" si="9"/>
        <v>1159307.256</v>
      </c>
      <c r="E68" s="7">
        <f t="shared" si="9"/>
        <v>1073480.047</v>
      </c>
      <c r="F68" s="7">
        <f t="shared" si="9"/>
        <v>1105208.834</v>
      </c>
      <c r="G68" s="7">
        <f t="shared" si="9"/>
        <v>1104579.668</v>
      </c>
      <c r="H68" s="7">
        <f t="shared" si="9"/>
        <v>1201496.356</v>
      </c>
      <c r="I68" s="7">
        <f t="shared" si="9"/>
        <v>1375671</v>
      </c>
      <c r="J68" s="7">
        <f t="shared" si="9"/>
        <v>1341678</v>
      </c>
      <c r="K68" s="7">
        <f t="shared" si="9"/>
        <v>1433362</v>
      </c>
      <c r="L68" s="7">
        <f t="shared" si="9"/>
        <v>1460030</v>
      </c>
      <c r="M68" s="7">
        <f t="shared" si="9"/>
        <v>1499078</v>
      </c>
      <c r="N68" s="7">
        <f t="shared" si="9"/>
        <v>1517740</v>
      </c>
      <c r="O68" s="7">
        <f t="shared" si="9"/>
        <v>1917212</v>
      </c>
      <c r="P68" s="7">
        <f t="shared" si="9"/>
        <v>2126418</v>
      </c>
      <c r="Q68" s="7">
        <f t="shared" si="9"/>
        <v>2300840</v>
      </c>
      <c r="R68" s="7">
        <f t="shared" si="9"/>
        <v>2237696</v>
      </c>
      <c r="S68" s="7">
        <f t="shared" si="9"/>
        <v>2379007</v>
      </c>
      <c r="T68" s="7">
        <f t="shared" si="9"/>
        <v>1560426</v>
      </c>
      <c r="X68" s="7">
        <f aca="true" t="shared" si="10" ref="X68:Z98">X4+X36</f>
        <v>1111241.3182</v>
      </c>
      <c r="Y68" s="7">
        <f t="shared" si="10"/>
        <v>1362447.4712</v>
      </c>
      <c r="Z68" s="7">
        <f t="shared" si="10"/>
        <v>1872257.6</v>
      </c>
    </row>
    <row r="69" spans="1:26" ht="15">
      <c r="A69" s="5">
        <v>2</v>
      </c>
      <c r="B69" s="6" t="s">
        <v>0</v>
      </c>
      <c r="C69" s="8">
        <f aca="true" t="shared" si="11" ref="C69:T69">C5+C37</f>
        <v>11161.233999999999</v>
      </c>
      <c r="D69" s="8">
        <f t="shared" si="11"/>
        <v>12241.760999999999</v>
      </c>
      <c r="E69" s="8">
        <f t="shared" si="11"/>
        <v>13040.269</v>
      </c>
      <c r="F69" s="8">
        <f t="shared" si="11"/>
        <v>17502.457000000002</v>
      </c>
      <c r="G69" s="8">
        <f t="shared" si="11"/>
        <v>19099.864</v>
      </c>
      <c r="H69" s="8">
        <f t="shared" si="11"/>
        <v>17146.631999999998</v>
      </c>
      <c r="I69" s="8">
        <f t="shared" si="11"/>
        <v>15600</v>
      </c>
      <c r="J69" s="8">
        <f t="shared" si="11"/>
        <v>21472</v>
      </c>
      <c r="K69" s="8">
        <f t="shared" si="11"/>
        <v>25239</v>
      </c>
      <c r="L69" s="8">
        <f t="shared" si="11"/>
        <v>24522</v>
      </c>
      <c r="M69" s="8">
        <f t="shared" si="11"/>
        <v>19100</v>
      </c>
      <c r="N69" s="8">
        <f t="shared" si="11"/>
        <v>20209</v>
      </c>
      <c r="O69" s="8">
        <f t="shared" si="11"/>
        <v>30521</v>
      </c>
      <c r="P69" s="8">
        <f t="shared" si="11"/>
        <v>28374</v>
      </c>
      <c r="Q69" s="8">
        <f t="shared" si="11"/>
        <v>32174</v>
      </c>
      <c r="R69" s="8">
        <f t="shared" si="11"/>
        <v>32344</v>
      </c>
      <c r="S69" s="8">
        <f t="shared" si="11"/>
        <v>42159</v>
      </c>
      <c r="T69" s="8">
        <f t="shared" si="11"/>
        <v>117412</v>
      </c>
      <c r="X69" s="8">
        <f t="shared" si="10"/>
        <v>14609.117</v>
      </c>
      <c r="Y69" s="8">
        <f t="shared" si="10"/>
        <v>20795.9264</v>
      </c>
      <c r="Z69" s="8">
        <f t="shared" si="10"/>
        <v>26075.6</v>
      </c>
    </row>
    <row r="70" spans="1:26" ht="15">
      <c r="A70" s="5">
        <v>3</v>
      </c>
      <c r="B70" s="6" t="s">
        <v>2</v>
      </c>
      <c r="C70" s="8">
        <f aca="true" t="shared" si="12" ref="C70:T70">C6+C38</f>
        <v>398225.054</v>
      </c>
      <c r="D70" s="8">
        <f t="shared" si="12"/>
        <v>427185.55000000005</v>
      </c>
      <c r="E70" s="8">
        <f t="shared" si="12"/>
        <v>415711.024</v>
      </c>
      <c r="F70" s="8">
        <f t="shared" si="12"/>
        <v>462319</v>
      </c>
      <c r="G70" s="8">
        <f t="shared" si="12"/>
        <v>425075.046</v>
      </c>
      <c r="H70" s="8">
        <f t="shared" si="12"/>
        <v>424492.279</v>
      </c>
      <c r="I70" s="8">
        <f t="shared" si="12"/>
        <v>502454</v>
      </c>
      <c r="J70" s="8">
        <f t="shared" si="12"/>
        <v>521160</v>
      </c>
      <c r="K70" s="8">
        <f t="shared" si="12"/>
        <v>562139</v>
      </c>
      <c r="L70" s="8">
        <f t="shared" si="12"/>
        <v>550052</v>
      </c>
      <c r="M70" s="8">
        <f t="shared" si="12"/>
        <v>564553</v>
      </c>
      <c r="N70" s="8">
        <f t="shared" si="12"/>
        <v>581014</v>
      </c>
      <c r="O70" s="8">
        <f t="shared" si="12"/>
        <v>697837</v>
      </c>
      <c r="P70" s="8">
        <f t="shared" si="12"/>
        <v>789797</v>
      </c>
      <c r="Q70" s="8">
        <f t="shared" si="12"/>
        <v>847582</v>
      </c>
      <c r="R70" s="8">
        <f t="shared" si="12"/>
        <v>895542</v>
      </c>
      <c r="S70" s="8">
        <f t="shared" si="12"/>
        <v>946260</v>
      </c>
      <c r="T70" s="8">
        <f t="shared" si="12"/>
        <v>569720</v>
      </c>
      <c r="X70" s="8">
        <f t="shared" si="10"/>
        <v>425703.1348</v>
      </c>
      <c r="Y70" s="8">
        <f t="shared" si="10"/>
        <v>512059.4558</v>
      </c>
      <c r="Z70" s="8">
        <f t="shared" si="10"/>
        <v>696156.6</v>
      </c>
    </row>
    <row r="71" spans="1:26" ht="15">
      <c r="A71" s="5">
        <v>4</v>
      </c>
      <c r="B71" s="6" t="s">
        <v>1</v>
      </c>
      <c r="C71" s="8">
        <f aca="true" t="shared" si="13" ref="C71:T71">C7+C39</f>
        <v>293021.015</v>
      </c>
      <c r="D71" s="8">
        <f t="shared" si="13"/>
        <v>310968.94</v>
      </c>
      <c r="E71" s="8">
        <f t="shared" si="13"/>
        <v>321011.13</v>
      </c>
      <c r="F71" s="8">
        <f t="shared" si="13"/>
        <v>318782.292</v>
      </c>
      <c r="G71" s="8">
        <f t="shared" si="13"/>
        <v>311668.325</v>
      </c>
      <c r="H71" s="8">
        <f t="shared" si="13"/>
        <v>311850.827</v>
      </c>
      <c r="I71" s="8">
        <f t="shared" si="13"/>
        <v>348117</v>
      </c>
      <c r="J71" s="8">
        <f t="shared" si="13"/>
        <v>304969</v>
      </c>
      <c r="K71" s="8">
        <f t="shared" si="13"/>
        <v>321951</v>
      </c>
      <c r="L71" s="8">
        <f t="shared" si="13"/>
        <v>388503</v>
      </c>
      <c r="M71" s="8">
        <f t="shared" si="13"/>
        <v>430155</v>
      </c>
      <c r="N71" s="8">
        <f t="shared" si="13"/>
        <v>460525</v>
      </c>
      <c r="O71" s="8">
        <f t="shared" si="13"/>
        <v>526750</v>
      </c>
      <c r="P71" s="8">
        <f t="shared" si="13"/>
        <v>613108</v>
      </c>
      <c r="Q71" s="8">
        <f t="shared" si="13"/>
        <v>693758</v>
      </c>
      <c r="R71" s="8">
        <f t="shared" si="13"/>
        <v>727458</v>
      </c>
      <c r="S71" s="8">
        <f t="shared" si="13"/>
        <v>752352</v>
      </c>
      <c r="T71" s="8">
        <f t="shared" si="13"/>
        <v>485865</v>
      </c>
      <c r="X71" s="8">
        <f t="shared" si="10"/>
        <v>311090.3404</v>
      </c>
      <c r="Y71" s="8">
        <f t="shared" si="10"/>
        <v>335078.1654</v>
      </c>
      <c r="Z71" s="8">
        <f t="shared" si="10"/>
        <v>544859.2</v>
      </c>
    </row>
    <row r="72" spans="1:26" ht="15">
      <c r="A72" s="5">
        <v>5</v>
      </c>
      <c r="B72" s="6" t="s">
        <v>3</v>
      </c>
      <c r="C72" s="8">
        <f aca="true" t="shared" si="14" ref="C72:T72">C8+C40</f>
        <v>62780.348</v>
      </c>
      <c r="D72" s="8">
        <f t="shared" si="14"/>
        <v>72912.027</v>
      </c>
      <c r="E72" s="8">
        <f t="shared" si="14"/>
        <v>63867.753000000004</v>
      </c>
      <c r="F72" s="8">
        <f t="shared" si="14"/>
        <v>59004.038</v>
      </c>
      <c r="G72" s="8">
        <f t="shared" si="14"/>
        <v>61767.309</v>
      </c>
      <c r="H72" s="8">
        <f t="shared" si="14"/>
        <v>68028.364</v>
      </c>
      <c r="I72" s="8">
        <f t="shared" si="14"/>
        <v>75056</v>
      </c>
      <c r="J72" s="8">
        <f t="shared" si="14"/>
        <v>75548</v>
      </c>
      <c r="K72" s="8">
        <f t="shared" si="14"/>
        <v>75183</v>
      </c>
      <c r="L72" s="8">
        <f t="shared" si="14"/>
        <v>76776</v>
      </c>
      <c r="M72" s="8">
        <f t="shared" si="14"/>
        <v>76873</v>
      </c>
      <c r="N72" s="8">
        <f t="shared" si="14"/>
        <v>83255</v>
      </c>
      <c r="O72" s="8">
        <f t="shared" si="14"/>
        <v>94507</v>
      </c>
      <c r="P72" s="8">
        <f t="shared" si="14"/>
        <v>94724</v>
      </c>
      <c r="Q72" s="8">
        <f t="shared" si="14"/>
        <v>119010</v>
      </c>
      <c r="R72" s="8">
        <f t="shared" si="14"/>
        <v>120849</v>
      </c>
      <c r="S72" s="8">
        <f t="shared" si="14"/>
        <v>111731</v>
      </c>
      <c r="T72" s="8">
        <f t="shared" si="14"/>
        <v>69224</v>
      </c>
      <c r="X72" s="8">
        <f t="shared" si="10"/>
        <v>64066.295</v>
      </c>
      <c r="Y72" s="8">
        <f t="shared" si="10"/>
        <v>74118.27279999999</v>
      </c>
      <c r="Z72" s="8">
        <f t="shared" si="10"/>
        <v>93673.79999999999</v>
      </c>
    </row>
    <row r="73" spans="1:26" ht="15">
      <c r="A73" s="5">
        <v>6</v>
      </c>
      <c r="B73" s="6" t="s">
        <v>4</v>
      </c>
      <c r="C73" s="8">
        <f aca="true" t="shared" si="15" ref="C73:T73">C9+C41</f>
        <v>4323.319</v>
      </c>
      <c r="D73" s="8">
        <f t="shared" si="15"/>
        <v>6077.866999999999</v>
      </c>
      <c r="E73" s="8">
        <f t="shared" si="15"/>
        <v>5312.316</v>
      </c>
      <c r="F73" s="8">
        <f t="shared" si="15"/>
        <v>2515.103</v>
      </c>
      <c r="G73" s="8">
        <f t="shared" si="15"/>
        <v>4489.835</v>
      </c>
      <c r="H73" s="8">
        <f t="shared" si="15"/>
        <v>6408.503000000001</v>
      </c>
      <c r="I73" s="8">
        <f t="shared" si="15"/>
        <v>5731</v>
      </c>
      <c r="J73" s="8">
        <f t="shared" si="15"/>
        <v>5606</v>
      </c>
      <c r="K73" s="8">
        <f t="shared" si="15"/>
        <v>3477</v>
      </c>
      <c r="L73" s="8">
        <f t="shared" si="15"/>
        <v>6789</v>
      </c>
      <c r="M73" s="8">
        <f t="shared" si="15"/>
        <v>5300</v>
      </c>
      <c r="N73" s="8">
        <f t="shared" si="15"/>
        <v>6389</v>
      </c>
      <c r="O73" s="8">
        <f t="shared" si="15"/>
        <v>4775</v>
      </c>
      <c r="P73" s="8">
        <f t="shared" si="15"/>
        <v>6111</v>
      </c>
      <c r="Q73" s="8">
        <f t="shared" si="15"/>
        <v>9112</v>
      </c>
      <c r="R73" s="8">
        <f t="shared" si="15"/>
        <v>7812</v>
      </c>
      <c r="S73" s="8">
        <f t="shared" si="15"/>
        <v>5749</v>
      </c>
      <c r="T73" s="8">
        <f t="shared" si="15"/>
        <v>5383</v>
      </c>
      <c r="X73" s="8">
        <f t="shared" si="10"/>
        <v>4543.688</v>
      </c>
      <c r="Y73" s="8">
        <f t="shared" si="10"/>
        <v>5602.3006</v>
      </c>
      <c r="Z73" s="8">
        <f t="shared" si="10"/>
        <v>6337.400000000001</v>
      </c>
    </row>
    <row r="74" spans="1:26" ht="15">
      <c r="A74" s="5">
        <v>7</v>
      </c>
      <c r="B74" s="6" t="s">
        <v>5</v>
      </c>
      <c r="C74" s="8">
        <f aca="true" t="shared" si="16" ref="C74:T74">C10+C42</f>
        <v>253360.075</v>
      </c>
      <c r="D74" s="8">
        <f t="shared" si="16"/>
        <v>235288.885</v>
      </c>
      <c r="E74" s="8">
        <f t="shared" si="16"/>
        <v>168028.778</v>
      </c>
      <c r="F74" s="8">
        <f t="shared" si="16"/>
        <v>160499.673</v>
      </c>
      <c r="G74" s="8">
        <f t="shared" si="16"/>
        <v>207545.84600000002</v>
      </c>
      <c r="H74" s="8">
        <f t="shared" si="16"/>
        <v>277533.096</v>
      </c>
      <c r="I74" s="8">
        <f t="shared" si="16"/>
        <v>309940</v>
      </c>
      <c r="J74" s="8">
        <f t="shared" si="16"/>
        <v>264541</v>
      </c>
      <c r="K74" s="8">
        <f t="shared" si="16"/>
        <v>275953</v>
      </c>
      <c r="L74" s="8">
        <f t="shared" si="16"/>
        <v>296018</v>
      </c>
      <c r="M74" s="8">
        <f t="shared" si="16"/>
        <v>273543</v>
      </c>
      <c r="N74" s="8">
        <f t="shared" si="16"/>
        <v>236689</v>
      </c>
      <c r="O74" s="8">
        <f t="shared" si="16"/>
        <v>316721</v>
      </c>
      <c r="P74" s="8">
        <f t="shared" si="16"/>
        <v>337630</v>
      </c>
      <c r="Q74" s="8">
        <f t="shared" si="16"/>
        <v>384937</v>
      </c>
      <c r="R74" s="8">
        <f t="shared" si="16"/>
        <v>269936</v>
      </c>
      <c r="S74" s="8">
        <f t="shared" si="16"/>
        <v>316857</v>
      </c>
      <c r="T74" s="8">
        <f t="shared" si="16"/>
        <v>169675</v>
      </c>
      <c r="X74" s="8">
        <f t="shared" si="10"/>
        <v>204944.6514</v>
      </c>
      <c r="Y74" s="8">
        <f t="shared" si="10"/>
        <v>284797.0192</v>
      </c>
      <c r="Z74" s="8">
        <f t="shared" si="10"/>
        <v>309904</v>
      </c>
    </row>
    <row r="75" spans="1:26" ht="15">
      <c r="A75" s="5">
        <v>8</v>
      </c>
      <c r="B75" s="6" t="s">
        <v>6</v>
      </c>
      <c r="C75" s="8">
        <f aca="true" t="shared" si="17" ref="C75:T75">C11+C43</f>
        <v>90545.052</v>
      </c>
      <c r="D75" s="8">
        <f t="shared" si="17"/>
        <v>94406.883</v>
      </c>
      <c r="E75" s="8">
        <f t="shared" si="17"/>
        <v>86154.006</v>
      </c>
      <c r="F75" s="8">
        <f t="shared" si="17"/>
        <v>84137.667</v>
      </c>
      <c r="G75" s="8">
        <f t="shared" si="17"/>
        <v>74566.66</v>
      </c>
      <c r="H75" s="8">
        <f t="shared" si="17"/>
        <v>95916.978</v>
      </c>
      <c r="I75" s="8">
        <f t="shared" si="17"/>
        <v>118684</v>
      </c>
      <c r="J75" s="8">
        <f t="shared" si="17"/>
        <v>148347</v>
      </c>
      <c r="K75" s="8">
        <f t="shared" si="17"/>
        <v>169381</v>
      </c>
      <c r="L75" s="8">
        <f t="shared" si="17"/>
        <v>117334</v>
      </c>
      <c r="M75" s="8">
        <f t="shared" si="17"/>
        <v>129467</v>
      </c>
      <c r="N75" s="8">
        <f t="shared" si="17"/>
        <v>129561</v>
      </c>
      <c r="O75" s="8">
        <f t="shared" si="17"/>
        <v>230671</v>
      </c>
      <c r="P75" s="8">
        <f t="shared" si="17"/>
        <v>238953</v>
      </c>
      <c r="Q75" s="8">
        <f t="shared" si="17"/>
        <v>195270</v>
      </c>
      <c r="R75" s="8">
        <f t="shared" si="17"/>
        <v>163219</v>
      </c>
      <c r="S75" s="8">
        <f t="shared" si="17"/>
        <v>182556</v>
      </c>
      <c r="T75" s="8">
        <f t="shared" si="17"/>
        <v>113412</v>
      </c>
      <c r="X75" s="8">
        <f t="shared" si="10"/>
        <v>85962.05359999998</v>
      </c>
      <c r="Y75" s="8">
        <f t="shared" si="10"/>
        <v>129932.59559999999</v>
      </c>
      <c r="Z75" s="8">
        <f t="shared" si="10"/>
        <v>184784.4</v>
      </c>
    </row>
    <row r="76" spans="1:26" ht="15">
      <c r="A76" s="3">
        <v>9</v>
      </c>
      <c r="B76" s="4" t="s">
        <v>38</v>
      </c>
      <c r="C76" s="7">
        <f aca="true" t="shared" si="18" ref="C76:T76">C12+C44</f>
        <v>49501.165</v>
      </c>
      <c r="D76" s="7">
        <f t="shared" si="18"/>
        <v>53901.297</v>
      </c>
      <c r="E76" s="7">
        <f t="shared" si="18"/>
        <v>55344.135</v>
      </c>
      <c r="F76" s="7">
        <f t="shared" si="18"/>
        <v>62938.31</v>
      </c>
      <c r="G76" s="7">
        <f t="shared" si="18"/>
        <v>62197.994000000006</v>
      </c>
      <c r="H76" s="7">
        <f t="shared" si="18"/>
        <v>61944.118</v>
      </c>
      <c r="I76" s="7">
        <f t="shared" si="18"/>
        <v>70438</v>
      </c>
      <c r="J76" s="7">
        <f t="shared" si="18"/>
        <v>72012</v>
      </c>
      <c r="K76" s="7">
        <f t="shared" si="18"/>
        <v>67184</v>
      </c>
      <c r="L76" s="7">
        <f t="shared" si="18"/>
        <v>82675</v>
      </c>
      <c r="M76" s="7">
        <f t="shared" si="18"/>
        <v>81250</v>
      </c>
      <c r="N76" s="7">
        <f t="shared" si="18"/>
        <v>79392</v>
      </c>
      <c r="O76" s="7">
        <f t="shared" si="18"/>
        <v>86339</v>
      </c>
      <c r="P76" s="7">
        <f t="shared" si="18"/>
        <v>81563</v>
      </c>
      <c r="Q76" s="7">
        <f t="shared" si="18"/>
        <v>95716</v>
      </c>
      <c r="R76" s="7">
        <f t="shared" si="18"/>
        <v>94794</v>
      </c>
      <c r="S76" s="7">
        <f t="shared" si="18"/>
        <v>111307</v>
      </c>
      <c r="T76" s="7">
        <f t="shared" si="18"/>
        <v>118083</v>
      </c>
      <c r="X76" s="7">
        <f t="shared" si="10"/>
        <v>56776.580200000004</v>
      </c>
      <c r="Y76" s="7">
        <f t="shared" si="10"/>
        <v>70850.62359999999</v>
      </c>
      <c r="Z76" s="7">
        <f t="shared" si="10"/>
        <v>84852</v>
      </c>
    </row>
    <row r="77" spans="1:26" ht="15">
      <c r="A77" s="5">
        <v>10</v>
      </c>
      <c r="B77" s="6" t="s">
        <v>7</v>
      </c>
      <c r="C77" s="8">
        <f aca="true" t="shared" si="19" ref="C77:T77">C13+C45</f>
        <v>1925.75</v>
      </c>
      <c r="D77" s="8">
        <f t="shared" si="19"/>
        <v>1787.23</v>
      </c>
      <c r="E77" s="8">
        <f t="shared" si="19"/>
        <v>1886.2640000000001</v>
      </c>
      <c r="F77" s="8">
        <f t="shared" si="19"/>
        <v>1897.484</v>
      </c>
      <c r="G77" s="8">
        <f t="shared" si="19"/>
        <v>2047.0120000000002</v>
      </c>
      <c r="H77" s="8">
        <f t="shared" si="19"/>
        <v>3493.837</v>
      </c>
      <c r="I77" s="8">
        <f t="shared" si="19"/>
        <v>3167</v>
      </c>
      <c r="J77" s="8">
        <f t="shared" si="19"/>
        <v>3033</v>
      </c>
      <c r="K77" s="8">
        <f t="shared" si="19"/>
        <v>6116</v>
      </c>
      <c r="L77" s="8">
        <f t="shared" si="19"/>
        <v>4688</v>
      </c>
      <c r="M77" s="8">
        <f t="shared" si="19"/>
        <v>3757</v>
      </c>
      <c r="N77" s="8">
        <f t="shared" si="19"/>
        <v>1549</v>
      </c>
      <c r="O77" s="8">
        <f t="shared" si="19"/>
        <v>3408</v>
      </c>
      <c r="P77" s="8">
        <f t="shared" si="19"/>
        <v>1232</v>
      </c>
      <c r="Q77" s="8">
        <f t="shared" si="19"/>
        <v>2219</v>
      </c>
      <c r="R77" s="8">
        <f t="shared" si="19"/>
        <v>0</v>
      </c>
      <c r="S77" s="8">
        <f t="shared" si="19"/>
        <v>0</v>
      </c>
      <c r="T77" s="8">
        <f t="shared" si="19"/>
        <v>0</v>
      </c>
      <c r="X77" s="8">
        <f t="shared" si="10"/>
        <v>1908.748</v>
      </c>
      <c r="Y77" s="8">
        <f t="shared" si="10"/>
        <v>4099.5674</v>
      </c>
      <c r="Z77" s="8">
        <f t="shared" si="10"/>
        <v>1952.4</v>
      </c>
    </row>
    <row r="78" spans="1:26" ht="15">
      <c r="A78" s="5">
        <v>11</v>
      </c>
      <c r="B78" s="6" t="s">
        <v>8</v>
      </c>
      <c r="C78" s="8">
        <f aca="true" t="shared" si="20" ref="C78:T78">C14+C46</f>
        <v>31433.559</v>
      </c>
      <c r="D78" s="8">
        <f t="shared" si="20"/>
        <v>35690.201</v>
      </c>
      <c r="E78" s="8">
        <f t="shared" si="20"/>
        <v>34090.027</v>
      </c>
      <c r="F78" s="8">
        <f t="shared" si="20"/>
        <v>39289.992</v>
      </c>
      <c r="G78" s="8">
        <f t="shared" si="20"/>
        <v>41276.133</v>
      </c>
      <c r="H78" s="8">
        <f t="shared" si="20"/>
        <v>38913.633</v>
      </c>
      <c r="I78" s="8">
        <f t="shared" si="20"/>
        <v>42885</v>
      </c>
      <c r="J78" s="8">
        <f t="shared" si="20"/>
        <v>44207</v>
      </c>
      <c r="K78" s="8">
        <f t="shared" si="20"/>
        <v>48272</v>
      </c>
      <c r="L78" s="8">
        <f t="shared" si="20"/>
        <v>59790</v>
      </c>
      <c r="M78" s="8">
        <f t="shared" si="20"/>
        <v>53361</v>
      </c>
      <c r="N78" s="8">
        <f t="shared" si="20"/>
        <v>53638</v>
      </c>
      <c r="O78" s="8">
        <f t="shared" si="20"/>
        <v>56315</v>
      </c>
      <c r="P78" s="8">
        <f t="shared" si="20"/>
        <v>60622</v>
      </c>
      <c r="Q78" s="8">
        <f t="shared" si="20"/>
        <v>68362</v>
      </c>
      <c r="R78" s="8">
        <f t="shared" si="20"/>
        <v>72017</v>
      </c>
      <c r="S78" s="8">
        <f t="shared" si="20"/>
        <v>79223</v>
      </c>
      <c r="T78" s="8">
        <f t="shared" si="20"/>
        <v>94486</v>
      </c>
      <c r="X78" s="8">
        <f t="shared" si="10"/>
        <v>36355.98239999999</v>
      </c>
      <c r="Y78" s="8">
        <f t="shared" si="10"/>
        <v>46813.5266</v>
      </c>
      <c r="Z78" s="8">
        <f t="shared" si="10"/>
        <v>59211</v>
      </c>
    </row>
    <row r="79" spans="1:26" ht="15">
      <c r="A79" s="5">
        <v>12</v>
      </c>
      <c r="B79" s="6" t="s">
        <v>2</v>
      </c>
      <c r="C79" s="8">
        <f aca="true" t="shared" si="21" ref="C79:T79">C15+C47</f>
        <v>14952.744999999999</v>
      </c>
      <c r="D79" s="8">
        <f t="shared" si="21"/>
        <v>14592.675000000001</v>
      </c>
      <c r="E79" s="8">
        <f t="shared" si="21"/>
        <v>18437.727</v>
      </c>
      <c r="F79" s="8">
        <f t="shared" si="21"/>
        <v>19056.139</v>
      </c>
      <c r="G79" s="8">
        <f t="shared" si="21"/>
        <v>15962.777</v>
      </c>
      <c r="H79" s="8">
        <f t="shared" si="21"/>
        <v>16043.257</v>
      </c>
      <c r="I79" s="8">
        <f t="shared" si="21"/>
        <v>16728</v>
      </c>
      <c r="J79" s="8">
        <f t="shared" si="21"/>
        <v>21037</v>
      </c>
      <c r="K79" s="8">
        <f t="shared" si="21"/>
        <v>10711</v>
      </c>
      <c r="L79" s="8">
        <f t="shared" si="21"/>
        <v>16336</v>
      </c>
      <c r="M79" s="8">
        <f t="shared" si="21"/>
        <v>17818</v>
      </c>
      <c r="N79" s="8">
        <f t="shared" si="21"/>
        <v>16462</v>
      </c>
      <c r="O79" s="8">
        <f t="shared" si="21"/>
        <v>16942</v>
      </c>
      <c r="P79" s="8">
        <f t="shared" si="21"/>
        <v>15370</v>
      </c>
      <c r="Q79" s="8">
        <f t="shared" si="21"/>
        <v>18580</v>
      </c>
      <c r="R79" s="8">
        <f t="shared" si="21"/>
        <v>16765</v>
      </c>
      <c r="S79" s="8">
        <f t="shared" si="21"/>
        <v>25778</v>
      </c>
      <c r="T79" s="8">
        <f t="shared" si="21"/>
        <v>20712</v>
      </c>
      <c r="X79" s="8">
        <f t="shared" si="10"/>
        <v>16600.412599999996</v>
      </c>
      <c r="Y79" s="8">
        <f t="shared" si="10"/>
        <v>16171.0514</v>
      </c>
      <c r="Z79" s="8">
        <f t="shared" si="10"/>
        <v>17034.4</v>
      </c>
    </row>
    <row r="80" spans="1:26" ht="15">
      <c r="A80" s="3">
        <v>13</v>
      </c>
      <c r="B80" s="4" t="s">
        <v>9</v>
      </c>
      <c r="C80" s="7">
        <f aca="true" t="shared" si="22" ref="C80:T80">C16+C48</f>
        <v>123489.50899999999</v>
      </c>
      <c r="D80" s="7">
        <f t="shared" si="22"/>
        <v>136923.494</v>
      </c>
      <c r="E80" s="7">
        <f t="shared" si="22"/>
        <v>148643.753</v>
      </c>
      <c r="F80" s="7">
        <f t="shared" si="22"/>
        <v>174645.679</v>
      </c>
      <c r="G80" s="7">
        <f t="shared" si="22"/>
        <v>188230.29499999998</v>
      </c>
      <c r="H80" s="7">
        <f t="shared" si="22"/>
        <v>196032.44199999998</v>
      </c>
      <c r="I80" s="7">
        <f t="shared" si="22"/>
        <v>236742</v>
      </c>
      <c r="J80" s="7">
        <f t="shared" si="22"/>
        <v>244096</v>
      </c>
      <c r="K80" s="7">
        <f t="shared" si="22"/>
        <v>211866</v>
      </c>
      <c r="L80" s="7">
        <f t="shared" si="22"/>
        <v>352871</v>
      </c>
      <c r="M80" s="7">
        <f t="shared" si="22"/>
        <v>320048</v>
      </c>
      <c r="N80" s="7">
        <f t="shared" si="22"/>
        <v>313777</v>
      </c>
      <c r="O80" s="7">
        <f t="shared" si="22"/>
        <v>330460</v>
      </c>
      <c r="P80" s="7">
        <f t="shared" si="22"/>
        <v>325550</v>
      </c>
      <c r="Q80" s="7">
        <f t="shared" si="22"/>
        <v>356537</v>
      </c>
      <c r="R80" s="7">
        <f t="shared" si="22"/>
        <v>358079</v>
      </c>
      <c r="S80" s="7">
        <f t="shared" si="22"/>
        <v>401855</v>
      </c>
      <c r="T80" s="7">
        <f t="shared" si="22"/>
        <v>375573</v>
      </c>
      <c r="X80" s="7">
        <f t="shared" si="10"/>
        <v>154386.546</v>
      </c>
      <c r="Y80" s="7">
        <f t="shared" si="10"/>
        <v>248321.48839999997</v>
      </c>
      <c r="Z80" s="7">
        <f t="shared" si="10"/>
        <v>329274.4</v>
      </c>
    </row>
    <row r="81" spans="1:26" ht="15">
      <c r="A81" s="5">
        <v>14</v>
      </c>
      <c r="B81" s="6" t="s">
        <v>5</v>
      </c>
      <c r="C81" s="8">
        <f aca="true" t="shared" si="23" ref="C81:T81">C17+C49</f>
        <v>51782.759</v>
      </c>
      <c r="D81" s="8">
        <f t="shared" si="23"/>
        <v>61038.064999999995</v>
      </c>
      <c r="E81" s="8">
        <f t="shared" si="23"/>
        <v>69934.628</v>
      </c>
      <c r="F81" s="8">
        <f t="shared" si="23"/>
        <v>95038.94099999999</v>
      </c>
      <c r="G81" s="8">
        <f t="shared" si="23"/>
        <v>100412.027</v>
      </c>
      <c r="H81" s="8">
        <f t="shared" si="23"/>
        <v>93965.175</v>
      </c>
      <c r="I81" s="8">
        <f t="shared" si="23"/>
        <v>106726</v>
      </c>
      <c r="J81" s="8">
        <f t="shared" si="23"/>
        <v>122340</v>
      </c>
      <c r="K81" s="8">
        <f t="shared" si="23"/>
        <v>82401</v>
      </c>
      <c r="L81" s="8">
        <f t="shared" si="23"/>
        <v>92010</v>
      </c>
      <c r="M81" s="8">
        <f t="shared" si="23"/>
        <v>107720</v>
      </c>
      <c r="N81" s="8">
        <f t="shared" si="23"/>
        <v>90842</v>
      </c>
      <c r="O81" s="8">
        <f t="shared" si="23"/>
        <v>154493</v>
      </c>
      <c r="P81" s="8">
        <f t="shared" si="23"/>
        <v>134646</v>
      </c>
      <c r="Q81" s="8">
        <f t="shared" si="23"/>
        <v>147461</v>
      </c>
      <c r="R81" s="8">
        <f t="shared" si="23"/>
        <v>139565</v>
      </c>
      <c r="S81" s="8">
        <f t="shared" si="23"/>
        <v>158116</v>
      </c>
      <c r="T81" s="8">
        <f t="shared" si="23"/>
        <v>131675</v>
      </c>
      <c r="X81" s="8">
        <f t="shared" si="10"/>
        <v>75641.28399999999</v>
      </c>
      <c r="Y81" s="8">
        <f t="shared" si="10"/>
        <v>99488.435</v>
      </c>
      <c r="Z81" s="8">
        <f t="shared" si="10"/>
        <v>127032.4</v>
      </c>
    </row>
    <row r="82" spans="1:26" ht="15">
      <c r="A82" s="5">
        <v>15</v>
      </c>
      <c r="B82" s="6" t="s">
        <v>11</v>
      </c>
      <c r="C82" s="8">
        <f aca="true" t="shared" si="24" ref="C82:T82">C18+C50</f>
        <v>949.595</v>
      </c>
      <c r="D82" s="8">
        <f t="shared" si="24"/>
        <v>908.6959999999999</v>
      </c>
      <c r="E82" s="8">
        <f t="shared" si="24"/>
        <v>894.72</v>
      </c>
      <c r="F82" s="8">
        <f t="shared" si="24"/>
        <v>725.643</v>
      </c>
      <c r="G82" s="8">
        <f t="shared" si="24"/>
        <v>1464.6280000000002</v>
      </c>
      <c r="H82" s="8">
        <f t="shared" si="24"/>
        <v>1379.068</v>
      </c>
      <c r="I82" s="8">
        <f t="shared" si="24"/>
        <v>1408</v>
      </c>
      <c r="J82" s="8">
        <f t="shared" si="24"/>
        <v>1800</v>
      </c>
      <c r="K82" s="8">
        <f t="shared" si="24"/>
        <v>1720</v>
      </c>
      <c r="L82" s="8">
        <f t="shared" si="24"/>
        <v>1803</v>
      </c>
      <c r="M82" s="8">
        <f t="shared" si="24"/>
        <v>1771</v>
      </c>
      <c r="N82" s="8">
        <f t="shared" si="24"/>
        <v>1549</v>
      </c>
      <c r="O82" s="8">
        <f t="shared" si="24"/>
        <v>1902</v>
      </c>
      <c r="P82" s="8">
        <f t="shared" si="24"/>
        <v>1874</v>
      </c>
      <c r="Q82" s="8">
        <f t="shared" si="24"/>
        <v>1949</v>
      </c>
      <c r="R82" s="8">
        <f t="shared" si="24"/>
        <v>1933</v>
      </c>
      <c r="S82" s="8">
        <f t="shared" si="24"/>
        <v>2413</v>
      </c>
      <c r="T82" s="8">
        <f t="shared" si="24"/>
        <v>1431</v>
      </c>
      <c r="X82" s="8">
        <f t="shared" si="10"/>
        <v>988.6564</v>
      </c>
      <c r="Y82" s="8">
        <f t="shared" si="10"/>
        <v>1622.0136</v>
      </c>
      <c r="Z82" s="8">
        <f t="shared" si="10"/>
        <v>1809</v>
      </c>
    </row>
    <row r="83" spans="1:26" ht="15">
      <c r="A83" s="5">
        <v>16</v>
      </c>
      <c r="B83" s="6" t="s">
        <v>15</v>
      </c>
      <c r="C83" s="8">
        <f aca="true" t="shared" si="25" ref="C83:T83">C19+C51</f>
        <v>6725.593000000001</v>
      </c>
      <c r="D83" s="8">
        <f t="shared" si="25"/>
        <v>8149.629999999999</v>
      </c>
      <c r="E83" s="8">
        <f t="shared" si="25"/>
        <v>7210.383000000001</v>
      </c>
      <c r="F83" s="8">
        <f t="shared" si="25"/>
        <v>8930.118</v>
      </c>
      <c r="G83" s="8">
        <f t="shared" si="25"/>
        <v>10613.044</v>
      </c>
      <c r="H83" s="8">
        <f t="shared" si="25"/>
        <v>10421.505000000001</v>
      </c>
      <c r="I83" s="8">
        <f t="shared" si="25"/>
        <v>13829</v>
      </c>
      <c r="J83" s="8">
        <f t="shared" si="25"/>
        <v>13272</v>
      </c>
      <c r="K83" s="8">
        <f t="shared" si="25"/>
        <v>10245</v>
      </c>
      <c r="L83" s="8">
        <f t="shared" si="25"/>
        <v>13889</v>
      </c>
      <c r="M83" s="8">
        <f t="shared" si="25"/>
        <v>8680</v>
      </c>
      <c r="N83" s="8">
        <f t="shared" si="25"/>
        <v>14294</v>
      </c>
      <c r="O83" s="8">
        <f t="shared" si="25"/>
        <v>19161</v>
      </c>
      <c r="P83" s="8">
        <f t="shared" si="25"/>
        <v>21486</v>
      </c>
      <c r="Q83" s="8">
        <f t="shared" si="25"/>
        <v>20654</v>
      </c>
      <c r="R83" s="8">
        <f t="shared" si="25"/>
        <v>23681</v>
      </c>
      <c r="S83" s="8">
        <f t="shared" si="25"/>
        <v>29848</v>
      </c>
      <c r="T83" s="8">
        <f t="shared" si="25"/>
        <v>26074</v>
      </c>
      <c r="X83" s="8">
        <f t="shared" si="10"/>
        <v>8325.7536</v>
      </c>
      <c r="Y83" s="8">
        <f t="shared" si="10"/>
        <v>12331.301</v>
      </c>
      <c r="Z83" s="8">
        <f t="shared" si="10"/>
        <v>16855</v>
      </c>
    </row>
    <row r="84" spans="1:26" ht="15">
      <c r="A84" s="5">
        <v>17</v>
      </c>
      <c r="B84" s="6" t="s">
        <v>14</v>
      </c>
      <c r="C84" s="8">
        <f aca="true" t="shared" si="26" ref="C84:T84">C20+C52</f>
        <v>16216.2</v>
      </c>
      <c r="D84" s="8">
        <f t="shared" si="26"/>
        <v>17115.665999999997</v>
      </c>
      <c r="E84" s="8">
        <f t="shared" si="26"/>
        <v>19235.994</v>
      </c>
      <c r="F84" s="8">
        <f t="shared" si="26"/>
        <v>18930.352</v>
      </c>
      <c r="G84" s="8">
        <f t="shared" si="26"/>
        <v>22806.581</v>
      </c>
      <c r="H84" s="8">
        <f t="shared" si="26"/>
        <v>22464.542</v>
      </c>
      <c r="I84" s="8">
        <f t="shared" si="26"/>
        <v>25920</v>
      </c>
      <c r="J84" s="8">
        <f t="shared" si="26"/>
        <v>24539</v>
      </c>
      <c r="K84" s="8">
        <f t="shared" si="26"/>
        <v>23118</v>
      </c>
      <c r="L84" s="8">
        <f t="shared" si="26"/>
        <v>25884</v>
      </c>
      <c r="M84" s="8">
        <f t="shared" si="26"/>
        <v>24984</v>
      </c>
      <c r="N84" s="8">
        <f t="shared" si="26"/>
        <v>24000</v>
      </c>
      <c r="O84" s="8">
        <f t="shared" si="26"/>
        <v>25706</v>
      </c>
      <c r="P84" s="8">
        <f t="shared" si="26"/>
        <v>32663</v>
      </c>
      <c r="Q84" s="8">
        <f t="shared" si="26"/>
        <v>36542</v>
      </c>
      <c r="R84" s="8">
        <f t="shared" si="26"/>
        <v>42406</v>
      </c>
      <c r="S84" s="8">
        <f t="shared" si="26"/>
        <v>45882</v>
      </c>
      <c r="T84" s="8">
        <f t="shared" si="26"/>
        <v>43485</v>
      </c>
      <c r="X84" s="8">
        <f t="shared" si="10"/>
        <v>18860.958599999998</v>
      </c>
      <c r="Y84" s="8">
        <f t="shared" si="10"/>
        <v>24385.108399999997</v>
      </c>
      <c r="Z84" s="8">
        <f t="shared" si="10"/>
        <v>28779</v>
      </c>
    </row>
    <row r="85" spans="1:26" ht="15">
      <c r="A85" s="5">
        <v>18</v>
      </c>
      <c r="B85" s="6" t="s">
        <v>31</v>
      </c>
      <c r="C85" s="8">
        <f aca="true" t="shared" si="27" ref="C85:T85">C21+C53</f>
        <v>4838.912</v>
      </c>
      <c r="D85" s="8">
        <f t="shared" si="27"/>
        <v>5233.119000000001</v>
      </c>
      <c r="E85" s="8">
        <f t="shared" si="27"/>
        <v>5433.868</v>
      </c>
      <c r="F85" s="8">
        <f t="shared" si="27"/>
        <v>5142.067</v>
      </c>
      <c r="G85" s="8">
        <f t="shared" si="27"/>
        <v>5085.891</v>
      </c>
      <c r="H85" s="8">
        <f t="shared" si="27"/>
        <v>5092.837</v>
      </c>
      <c r="I85" s="8">
        <f t="shared" si="27"/>
        <v>5165</v>
      </c>
      <c r="J85" s="8">
        <f t="shared" si="27"/>
        <v>4000</v>
      </c>
      <c r="K85" s="8">
        <f t="shared" si="27"/>
        <v>5644</v>
      </c>
      <c r="L85" s="8">
        <f t="shared" si="27"/>
        <v>5786</v>
      </c>
      <c r="M85" s="8">
        <f t="shared" si="27"/>
        <v>5269</v>
      </c>
      <c r="N85" s="8">
        <f t="shared" si="27"/>
        <v>5006</v>
      </c>
      <c r="O85" s="8">
        <f t="shared" si="27"/>
        <v>5249</v>
      </c>
      <c r="P85" s="8">
        <f t="shared" si="27"/>
        <v>6069</v>
      </c>
      <c r="Q85" s="8">
        <f t="shared" si="27"/>
        <v>5852</v>
      </c>
      <c r="R85" s="8">
        <f t="shared" si="27"/>
        <v>4670</v>
      </c>
      <c r="S85" s="8">
        <f t="shared" si="27"/>
        <v>5171</v>
      </c>
      <c r="T85" s="8">
        <f t="shared" si="27"/>
        <v>5414</v>
      </c>
      <c r="X85" s="8">
        <f t="shared" si="10"/>
        <v>5146.7714</v>
      </c>
      <c r="Y85" s="8">
        <f t="shared" si="10"/>
        <v>5137.5674</v>
      </c>
      <c r="Z85" s="8">
        <f t="shared" si="10"/>
        <v>5489</v>
      </c>
    </row>
    <row r="86" spans="1:26" ht="15">
      <c r="A86" s="5">
        <v>19</v>
      </c>
      <c r="B86" s="6" t="s">
        <v>12</v>
      </c>
      <c r="C86" s="8">
        <f aca="true" t="shared" si="28" ref="C86:T86">C22+C54</f>
        <v>1396.8700000000001</v>
      </c>
      <c r="D86" s="8">
        <f t="shared" si="28"/>
        <v>1492.218</v>
      </c>
      <c r="E86" s="8">
        <f t="shared" si="28"/>
        <v>1992.283</v>
      </c>
      <c r="F86" s="8">
        <f t="shared" si="28"/>
        <v>1747.936</v>
      </c>
      <c r="G86" s="8">
        <f t="shared" si="28"/>
        <v>1827.537</v>
      </c>
      <c r="H86" s="8">
        <f t="shared" si="28"/>
        <v>1281.424</v>
      </c>
      <c r="I86" s="8">
        <f t="shared" si="28"/>
        <v>1170</v>
      </c>
      <c r="J86" s="8">
        <f t="shared" si="28"/>
        <v>1037</v>
      </c>
      <c r="K86" s="8">
        <f t="shared" si="28"/>
        <v>1188</v>
      </c>
      <c r="L86" s="8">
        <f t="shared" si="28"/>
        <v>2050</v>
      </c>
      <c r="M86" s="8">
        <f t="shared" si="28"/>
        <v>1224</v>
      </c>
      <c r="N86" s="8">
        <f t="shared" si="28"/>
        <v>1990</v>
      </c>
      <c r="O86" s="8">
        <f t="shared" si="28"/>
        <v>1958</v>
      </c>
      <c r="P86" s="8">
        <f t="shared" si="28"/>
        <v>1573</v>
      </c>
      <c r="Q86" s="8">
        <f t="shared" si="28"/>
        <v>0</v>
      </c>
      <c r="R86" s="8">
        <f t="shared" si="28"/>
        <v>0</v>
      </c>
      <c r="S86" s="8">
        <f t="shared" si="28"/>
        <v>0</v>
      </c>
      <c r="T86" s="8">
        <f t="shared" si="28"/>
        <v>0</v>
      </c>
      <c r="X86" s="8">
        <f t="shared" si="10"/>
        <v>1691.3688000000002</v>
      </c>
      <c r="Y86" s="8">
        <f t="shared" si="10"/>
        <v>1345.2848</v>
      </c>
      <c r="Z86" s="8">
        <f t="shared" si="10"/>
        <v>0</v>
      </c>
    </row>
    <row r="87" spans="1:26" ht="15">
      <c r="A87" s="5">
        <v>20</v>
      </c>
      <c r="B87" s="6" t="s">
        <v>16</v>
      </c>
      <c r="C87" s="8">
        <f aca="true" t="shared" si="29" ref="C87:T87">C23+C55</f>
        <v>6246.086</v>
      </c>
      <c r="D87" s="8">
        <f t="shared" si="29"/>
        <v>6827.144</v>
      </c>
      <c r="E87" s="8">
        <f t="shared" si="29"/>
        <v>5997.246999999999</v>
      </c>
      <c r="F87" s="8">
        <f t="shared" si="29"/>
        <v>6414.936</v>
      </c>
      <c r="G87" s="8">
        <f t="shared" si="29"/>
        <v>8273.004</v>
      </c>
      <c r="H87" s="8">
        <f t="shared" si="29"/>
        <v>8606.117</v>
      </c>
      <c r="I87" s="8">
        <f t="shared" si="29"/>
        <v>7501</v>
      </c>
      <c r="J87" s="8">
        <f t="shared" si="29"/>
        <v>7803</v>
      </c>
      <c r="K87" s="8">
        <f t="shared" si="29"/>
        <v>7592</v>
      </c>
      <c r="L87" s="8">
        <f t="shared" si="29"/>
        <v>8531</v>
      </c>
      <c r="M87" s="8">
        <f t="shared" si="29"/>
        <v>10259</v>
      </c>
      <c r="N87" s="8">
        <f t="shared" si="29"/>
        <v>11759</v>
      </c>
      <c r="O87" s="8">
        <f t="shared" si="29"/>
        <v>13794</v>
      </c>
      <c r="P87" s="8">
        <f t="shared" si="29"/>
        <v>14496</v>
      </c>
      <c r="Q87" s="8">
        <f t="shared" si="29"/>
        <v>16955</v>
      </c>
      <c r="R87" s="8">
        <f t="shared" si="29"/>
        <v>17554</v>
      </c>
      <c r="S87" s="8">
        <f t="shared" si="29"/>
        <v>20472</v>
      </c>
      <c r="T87" s="8">
        <f t="shared" si="29"/>
        <v>19140</v>
      </c>
      <c r="X87" s="8">
        <f t="shared" si="10"/>
        <v>6751.6834</v>
      </c>
      <c r="Y87" s="8">
        <f t="shared" si="10"/>
        <v>8006.6234</v>
      </c>
      <c r="Z87" s="8">
        <f t="shared" si="10"/>
        <v>13697.4</v>
      </c>
    </row>
    <row r="88" spans="1:26" ht="15">
      <c r="A88" s="5">
        <v>21</v>
      </c>
      <c r="B88" s="6" t="s">
        <v>17</v>
      </c>
      <c r="C88" s="8">
        <f aca="true" t="shared" si="30" ref="C88:T88">C24+C56</f>
        <v>2066.951</v>
      </c>
      <c r="D88" s="8">
        <f t="shared" si="30"/>
        <v>2940.327</v>
      </c>
      <c r="E88" s="8">
        <f t="shared" si="30"/>
        <v>2588.9390000000003</v>
      </c>
      <c r="F88" s="8">
        <f t="shared" si="30"/>
        <v>3020.013</v>
      </c>
      <c r="G88" s="8">
        <f t="shared" si="30"/>
        <v>4138.638</v>
      </c>
      <c r="H88" s="8">
        <f t="shared" si="30"/>
        <v>4246.399</v>
      </c>
      <c r="I88" s="8">
        <f t="shared" si="30"/>
        <v>4981</v>
      </c>
      <c r="J88" s="8">
        <f t="shared" si="30"/>
        <v>5214</v>
      </c>
      <c r="K88" s="8">
        <f t="shared" si="30"/>
        <v>4902</v>
      </c>
      <c r="L88" s="8">
        <f t="shared" si="30"/>
        <v>4110</v>
      </c>
      <c r="M88" s="8">
        <f t="shared" si="30"/>
        <v>5178</v>
      </c>
      <c r="N88" s="8">
        <f t="shared" si="30"/>
        <v>5738</v>
      </c>
      <c r="O88" s="8">
        <f t="shared" si="30"/>
        <v>7697</v>
      </c>
      <c r="P88" s="8">
        <f t="shared" si="30"/>
        <v>8885</v>
      </c>
      <c r="Q88" s="8">
        <f t="shared" si="30"/>
        <v>10630</v>
      </c>
      <c r="R88" s="8">
        <f t="shared" si="30"/>
        <v>11847</v>
      </c>
      <c r="S88" s="8">
        <f t="shared" si="30"/>
        <v>12245</v>
      </c>
      <c r="T88" s="8">
        <f t="shared" si="30"/>
        <v>10217</v>
      </c>
      <c r="X88" s="8">
        <f t="shared" si="10"/>
        <v>2950.9736000000003</v>
      </c>
      <c r="Y88" s="8">
        <f t="shared" si="10"/>
        <v>4690.6798</v>
      </c>
      <c r="Z88" s="8">
        <f t="shared" si="10"/>
        <v>7625.6</v>
      </c>
    </row>
    <row r="89" spans="1:26" ht="15">
      <c r="A89" s="5">
        <v>22</v>
      </c>
      <c r="B89" s="6" t="s">
        <v>18</v>
      </c>
      <c r="C89" s="8">
        <f aca="true" t="shared" si="31" ref="C89:T89">C25+C57</f>
        <v>4167.012</v>
      </c>
      <c r="D89" s="8">
        <f t="shared" si="31"/>
        <v>3733.586</v>
      </c>
      <c r="E89" s="8">
        <f t="shared" si="31"/>
        <v>10786.899</v>
      </c>
      <c r="F89" s="8">
        <f t="shared" si="31"/>
        <v>11233.611</v>
      </c>
      <c r="G89" s="8">
        <f t="shared" si="31"/>
        <v>12660.747</v>
      </c>
      <c r="H89" s="8">
        <f t="shared" si="31"/>
        <v>12881.727</v>
      </c>
      <c r="I89" s="8">
        <f t="shared" si="31"/>
        <v>14413</v>
      </c>
      <c r="J89" s="8">
        <f t="shared" si="31"/>
        <v>15242</v>
      </c>
      <c r="K89" s="8">
        <f t="shared" si="31"/>
        <v>15080</v>
      </c>
      <c r="L89" s="8">
        <f t="shared" si="31"/>
        <v>15780</v>
      </c>
      <c r="M89" s="8">
        <f t="shared" si="31"/>
        <v>19448</v>
      </c>
      <c r="N89" s="8">
        <f t="shared" si="31"/>
        <v>18025</v>
      </c>
      <c r="O89" s="8">
        <f t="shared" si="31"/>
        <v>16744</v>
      </c>
      <c r="P89" s="8">
        <f t="shared" si="31"/>
        <v>21611</v>
      </c>
      <c r="Q89" s="8">
        <f t="shared" si="31"/>
        <v>26731</v>
      </c>
      <c r="R89" s="8">
        <f t="shared" si="31"/>
        <v>22276</v>
      </c>
      <c r="S89" s="8">
        <f t="shared" si="31"/>
        <v>24136</v>
      </c>
      <c r="T89" s="8">
        <f t="shared" si="31"/>
        <v>25257</v>
      </c>
      <c r="X89" s="8">
        <f t="shared" si="10"/>
        <v>8516.371</v>
      </c>
      <c r="Y89" s="8">
        <f t="shared" si="10"/>
        <v>14679.345400000002</v>
      </c>
      <c r="Z89" s="8">
        <f t="shared" si="10"/>
        <v>20594.4</v>
      </c>
    </row>
    <row r="90" spans="1:26" ht="15">
      <c r="A90" s="5">
        <v>23</v>
      </c>
      <c r="B90" s="6" t="s">
        <v>19</v>
      </c>
      <c r="C90" s="8">
        <f aca="true" t="shared" si="32" ref="C90:T90">C26+C58</f>
        <v>5481.952</v>
      </c>
      <c r="D90" s="8">
        <f t="shared" si="32"/>
        <v>5809.011</v>
      </c>
      <c r="E90" s="8">
        <f t="shared" si="32"/>
        <v>0</v>
      </c>
      <c r="F90" s="8">
        <f t="shared" si="32"/>
        <v>0</v>
      </c>
      <c r="G90" s="8">
        <f t="shared" si="32"/>
        <v>0</v>
      </c>
      <c r="H90" s="8">
        <f t="shared" si="32"/>
        <v>0</v>
      </c>
      <c r="I90" s="8">
        <f t="shared" si="32"/>
        <v>0</v>
      </c>
      <c r="J90" s="8">
        <f t="shared" si="32"/>
        <v>0</v>
      </c>
      <c r="K90" s="8">
        <f t="shared" si="32"/>
        <v>0</v>
      </c>
      <c r="L90" s="8">
        <f t="shared" si="32"/>
        <v>0</v>
      </c>
      <c r="M90" s="8">
        <f t="shared" si="32"/>
        <v>0</v>
      </c>
      <c r="N90" s="8">
        <f t="shared" si="32"/>
        <v>0</v>
      </c>
      <c r="O90" s="8">
        <f t="shared" si="32"/>
        <v>0</v>
      </c>
      <c r="P90" s="8">
        <f t="shared" si="32"/>
        <v>0</v>
      </c>
      <c r="Q90" s="8">
        <f t="shared" si="32"/>
        <v>0</v>
      </c>
      <c r="R90" s="8">
        <f t="shared" si="32"/>
        <v>0</v>
      </c>
      <c r="S90" s="8">
        <f t="shared" si="32"/>
        <v>0</v>
      </c>
      <c r="T90" s="8">
        <f t="shared" si="32"/>
        <v>0</v>
      </c>
      <c r="X90" s="8">
        <f t="shared" si="10"/>
        <v>2258.1926</v>
      </c>
      <c r="Y90" s="8">
        <f t="shared" si="10"/>
        <v>0</v>
      </c>
      <c r="Z90" s="8">
        <f t="shared" si="10"/>
        <v>0</v>
      </c>
    </row>
    <row r="91" spans="1:26" ht="15">
      <c r="A91" s="5">
        <v>24</v>
      </c>
      <c r="B91" s="6" t="s">
        <v>20</v>
      </c>
      <c r="C91" s="8">
        <f aca="true" t="shared" si="33" ref="C91:T91">C27+C59</f>
        <v>267.067</v>
      </c>
      <c r="D91" s="8">
        <f t="shared" si="33"/>
        <v>289.719</v>
      </c>
      <c r="E91" s="8">
        <f t="shared" si="33"/>
        <v>298.945</v>
      </c>
      <c r="F91" s="8">
        <f t="shared" si="33"/>
        <v>240.544</v>
      </c>
      <c r="G91" s="8">
        <f t="shared" si="33"/>
        <v>273.332</v>
      </c>
      <c r="H91" s="8">
        <f t="shared" si="33"/>
        <v>288.847</v>
      </c>
      <c r="I91" s="8">
        <f t="shared" si="33"/>
        <v>307</v>
      </c>
      <c r="J91" s="8">
        <f t="shared" si="33"/>
        <v>315</v>
      </c>
      <c r="K91" s="8">
        <f t="shared" si="33"/>
        <v>326</v>
      </c>
      <c r="L91" s="8">
        <f t="shared" si="33"/>
        <v>395</v>
      </c>
      <c r="M91" s="8">
        <f t="shared" si="33"/>
        <v>413</v>
      </c>
      <c r="N91" s="8">
        <f t="shared" si="33"/>
        <v>219</v>
      </c>
      <c r="O91" s="8">
        <f t="shared" si="33"/>
        <v>0</v>
      </c>
      <c r="P91" s="8">
        <f t="shared" si="33"/>
        <v>0</v>
      </c>
      <c r="Q91" s="8">
        <f t="shared" si="33"/>
        <v>0</v>
      </c>
      <c r="R91" s="8">
        <f t="shared" si="33"/>
        <v>0</v>
      </c>
      <c r="S91" s="8">
        <f t="shared" si="33"/>
        <v>0</v>
      </c>
      <c r="T91" s="8">
        <f t="shared" si="33"/>
        <v>0</v>
      </c>
      <c r="X91" s="8">
        <f t="shared" si="10"/>
        <v>273.92139999999995</v>
      </c>
      <c r="Y91" s="8">
        <f t="shared" si="10"/>
        <v>326.36940000000004</v>
      </c>
      <c r="Z91" s="8">
        <f t="shared" si="10"/>
        <v>0</v>
      </c>
    </row>
    <row r="92" spans="1:26" ht="15">
      <c r="A92" s="5">
        <v>25</v>
      </c>
      <c r="B92" s="6" t="s">
        <v>21</v>
      </c>
      <c r="C92" s="8">
        <f aca="true" t="shared" si="34" ref="C92:H92">C28+C60</f>
        <v>1057.835</v>
      </c>
      <c r="D92" s="8">
        <f t="shared" si="34"/>
        <v>953.437</v>
      </c>
      <c r="E92" s="8">
        <f t="shared" si="34"/>
        <v>975.773</v>
      </c>
      <c r="F92" s="8">
        <f t="shared" si="34"/>
        <v>594.254</v>
      </c>
      <c r="G92" s="8">
        <f t="shared" si="34"/>
        <v>212.265</v>
      </c>
      <c r="H92" s="8">
        <f t="shared" si="34"/>
        <v>0</v>
      </c>
      <c r="I92" s="8">
        <f>I28+I60</f>
        <v>0</v>
      </c>
      <c r="J92" s="8">
        <f>J28+J60</f>
        <v>0</v>
      </c>
      <c r="K92" s="8">
        <f>K28+K60</f>
        <v>0</v>
      </c>
      <c r="L92" s="8">
        <f>L28+L60</f>
        <v>0</v>
      </c>
      <c r="M92" s="8">
        <f>M28+M60</f>
        <v>0</v>
      </c>
      <c r="N92" s="8">
        <f>N28+N60</f>
        <v>0</v>
      </c>
      <c r="O92" s="8">
        <f>O28+O60</f>
        <v>0</v>
      </c>
      <c r="P92" s="8">
        <f>P28+P60</f>
        <v>0</v>
      </c>
      <c r="Q92" s="8">
        <f>Q28+Q60</f>
        <v>0</v>
      </c>
      <c r="R92" s="8">
        <f>R28+R60</f>
        <v>0</v>
      </c>
      <c r="S92" s="8">
        <f>S28+S60</f>
        <v>0</v>
      </c>
      <c r="T92" s="8">
        <f>T28+T60</f>
        <v>0</v>
      </c>
      <c r="X92" s="7">
        <f t="shared" si="10"/>
        <v>758.7128</v>
      </c>
      <c r="Y92" s="7">
        <f t="shared" si="10"/>
        <v>0</v>
      </c>
      <c r="Z92" s="7">
        <f t="shared" si="10"/>
        <v>0</v>
      </c>
    </row>
    <row r="93" spans="1:26" ht="15">
      <c r="A93" s="5">
        <v>26</v>
      </c>
      <c r="B93" s="6" t="s">
        <v>36</v>
      </c>
      <c r="C93" s="8">
        <f aca="true" t="shared" si="35" ref="C93:H93">C29+C61</f>
        <v>0</v>
      </c>
      <c r="D93" s="8">
        <f t="shared" si="35"/>
        <v>0</v>
      </c>
      <c r="E93" s="8">
        <f t="shared" si="35"/>
        <v>0</v>
      </c>
      <c r="F93" s="8">
        <f t="shared" si="35"/>
        <v>0</v>
      </c>
      <c r="G93" s="8">
        <f t="shared" si="35"/>
        <v>0</v>
      </c>
      <c r="H93" s="8">
        <f t="shared" si="35"/>
        <v>13166.428</v>
      </c>
      <c r="I93" s="8">
        <f>I29+I61</f>
        <v>36587</v>
      </c>
      <c r="J93" s="8">
        <f>J29+J61</f>
        <v>40246</v>
      </c>
      <c r="K93" s="8">
        <f>K29+K61</f>
        <v>36293</v>
      </c>
      <c r="L93" s="8">
        <f>L29+L61</f>
        <v>65793</v>
      </c>
      <c r="M93" s="8">
        <f>M29+M61</f>
        <v>38561</v>
      </c>
      <c r="N93" s="8">
        <f>N29+N61</f>
        <v>42896</v>
      </c>
      <c r="O93" s="8">
        <f>O29+O61</f>
        <v>41286</v>
      </c>
      <c r="P93" s="8">
        <f>P29+P61</f>
        <v>41050</v>
      </c>
      <c r="Q93" s="8">
        <f>Q29+Q61</f>
        <v>43559</v>
      </c>
      <c r="R93" s="8">
        <f>R29+R61</f>
        <v>43069</v>
      </c>
      <c r="S93" s="8">
        <f>S29+S61</f>
        <v>46528</v>
      </c>
      <c r="T93" s="8">
        <f>T29+T61</f>
        <v>46419</v>
      </c>
      <c r="X93" s="7">
        <f t="shared" si="10"/>
        <v>0</v>
      </c>
      <c r="Y93" s="7">
        <f t="shared" si="10"/>
        <v>38417.0856</v>
      </c>
      <c r="Z93" s="7">
        <f t="shared" si="10"/>
        <v>41470.4</v>
      </c>
    </row>
    <row r="94" spans="1:26" ht="15">
      <c r="A94" s="5">
        <v>27</v>
      </c>
      <c r="B94" s="6" t="s">
        <v>26</v>
      </c>
      <c r="C94" s="8">
        <f>C30+C62</f>
        <v>154.498</v>
      </c>
      <c r="D94" s="8">
        <f>D30+D62</f>
        <v>147.137</v>
      </c>
      <c r="E94" s="8">
        <f>E30+E62</f>
        <v>281.878</v>
      </c>
      <c r="F94" s="8">
        <f>F30+F62</f>
        <v>3772.672</v>
      </c>
      <c r="G94" s="8">
        <f>G30+G62</f>
        <v>6470.536</v>
      </c>
      <c r="H94" s="8">
        <f>H30+H62</f>
        <v>21269.34</v>
      </c>
      <c r="I94" s="8">
        <f>I30+I62</f>
        <v>17433</v>
      </c>
      <c r="J94" s="8">
        <f>J30+J62</f>
        <v>7318</v>
      </c>
      <c r="K94" s="8">
        <f>K30+K62</f>
        <v>19827</v>
      </c>
      <c r="L94" s="8">
        <f>L30+L62</f>
        <v>116092</v>
      </c>
      <c r="M94" s="8">
        <f>M30+M62</f>
        <v>92069</v>
      </c>
      <c r="N94" s="8">
        <f>N30+N62</f>
        <v>98242</v>
      </c>
      <c r="O94" s="8">
        <f>O30+O62</f>
        <v>42121</v>
      </c>
      <c r="P94" s="8">
        <f>P30+P62</f>
        <v>40424</v>
      </c>
      <c r="Q94" s="8">
        <f>Q30+Q62</f>
        <v>44053</v>
      </c>
      <c r="R94" s="8">
        <f>R30+R62</f>
        <v>46883</v>
      </c>
      <c r="S94" s="8">
        <f>S30+S62</f>
        <v>52588</v>
      </c>
      <c r="T94" s="8">
        <f>T30+T62</f>
        <v>60362</v>
      </c>
      <c r="X94" s="8">
        <f t="shared" si="10"/>
        <v>2165.344</v>
      </c>
      <c r="Y94" s="8">
        <f t="shared" si="10"/>
        <v>36387.868</v>
      </c>
      <c r="Z94" s="8">
        <f t="shared" si="10"/>
        <v>63381.799999999996</v>
      </c>
    </row>
    <row r="95" spans="1:26" ht="15">
      <c r="A95" s="5">
        <v>28</v>
      </c>
      <c r="B95" s="6" t="s">
        <v>22</v>
      </c>
      <c r="C95" s="8">
        <f aca="true" t="shared" si="36" ref="C95:H95">C31+C63</f>
        <v>0</v>
      </c>
      <c r="D95" s="8">
        <f t="shared" si="36"/>
        <v>0</v>
      </c>
      <c r="E95" s="8">
        <f t="shared" si="36"/>
        <v>0</v>
      </c>
      <c r="F95" s="8">
        <f t="shared" si="36"/>
        <v>0</v>
      </c>
      <c r="G95" s="8">
        <f t="shared" si="36"/>
        <v>12353.324</v>
      </c>
      <c r="H95" s="8">
        <f t="shared" si="36"/>
        <v>0</v>
      </c>
      <c r="I95" s="8">
        <f>I31+I63</f>
        <v>0</v>
      </c>
      <c r="J95" s="8">
        <f>J31+J63</f>
        <v>0</v>
      </c>
      <c r="K95" s="8">
        <f>K31+K63</f>
        <v>0</v>
      </c>
      <c r="L95" s="8">
        <f>L31+L63</f>
        <v>0</v>
      </c>
      <c r="M95" s="8">
        <f>M31+M63</f>
        <v>0</v>
      </c>
      <c r="N95" s="8">
        <f>N31+N63</f>
        <v>0</v>
      </c>
      <c r="O95" s="8">
        <f>O31+O63</f>
        <v>0</v>
      </c>
      <c r="P95" s="8">
        <f>P31+P63</f>
        <v>0</v>
      </c>
      <c r="Q95" s="8">
        <f>Q31+Q63</f>
        <v>0</v>
      </c>
      <c r="R95" s="8">
        <f>R31+R63</f>
        <v>0</v>
      </c>
      <c r="S95" s="8">
        <f>S31+S63</f>
        <v>0</v>
      </c>
      <c r="T95" s="8">
        <f>T31+T63</f>
        <v>0</v>
      </c>
      <c r="X95" s="8">
        <f t="shared" si="10"/>
        <v>2470.665</v>
      </c>
      <c r="Y95" s="8">
        <f t="shared" si="10"/>
        <v>0</v>
      </c>
      <c r="Z95" s="8">
        <f t="shared" si="10"/>
        <v>0</v>
      </c>
    </row>
    <row r="96" spans="1:26" ht="15">
      <c r="A96" s="5">
        <v>29</v>
      </c>
      <c r="B96" s="6" t="s">
        <v>23</v>
      </c>
      <c r="C96" s="8">
        <f aca="true" t="shared" si="37" ref="C96:H96">C32+C64</f>
        <v>19660.609</v>
      </c>
      <c r="D96" s="8">
        <f t="shared" si="37"/>
        <v>21003.741</v>
      </c>
      <c r="E96" s="8">
        <f t="shared" si="37"/>
        <v>22540.858</v>
      </c>
      <c r="F96" s="8">
        <f t="shared" si="37"/>
        <v>17546.774</v>
      </c>
      <c r="G96" s="8">
        <f t="shared" si="37"/>
        <v>0</v>
      </c>
      <c r="H96" s="8">
        <f t="shared" si="37"/>
        <v>0</v>
      </c>
      <c r="I96" s="8">
        <f>I32+I64</f>
        <v>0</v>
      </c>
      <c r="J96" s="8">
        <f>J32+J64</f>
        <v>0</v>
      </c>
      <c r="K96" s="8">
        <f>K32+K64</f>
        <v>0</v>
      </c>
      <c r="L96" s="8">
        <f>L32+L64</f>
        <v>0</v>
      </c>
      <c r="M96" s="8">
        <f>M32+M64</f>
        <v>0</v>
      </c>
      <c r="N96" s="8">
        <f>N32+N64</f>
        <v>0</v>
      </c>
      <c r="O96" s="8">
        <f>O32+O64</f>
        <v>0</v>
      </c>
      <c r="P96" s="8">
        <f>P32+P64</f>
        <v>0</v>
      </c>
      <c r="Q96" s="8">
        <f>Q32+Q64</f>
        <v>0</v>
      </c>
      <c r="R96" s="8">
        <f>R32+R64</f>
        <v>0</v>
      </c>
      <c r="S96" s="8">
        <f>S32+S64</f>
        <v>0</v>
      </c>
      <c r="T96" s="8">
        <f>T32+T64</f>
        <v>0</v>
      </c>
      <c r="X96" s="8">
        <f t="shared" si="10"/>
        <v>16150.396</v>
      </c>
      <c r="Y96" s="8">
        <f t="shared" si="10"/>
        <v>0</v>
      </c>
      <c r="Z96" s="8">
        <f t="shared" si="10"/>
        <v>0</v>
      </c>
    </row>
    <row r="97" spans="1:26" ht="15">
      <c r="A97" s="5">
        <v>30</v>
      </c>
      <c r="B97" s="6" t="s">
        <v>24</v>
      </c>
      <c r="C97" s="8">
        <f aca="true" t="shared" si="38" ref="C97:H97">C33+C65</f>
        <v>2306.022</v>
      </c>
      <c r="D97" s="8">
        <f t="shared" si="38"/>
        <v>1102.478</v>
      </c>
      <c r="E97" s="8">
        <f t="shared" si="38"/>
        <v>0</v>
      </c>
      <c r="F97" s="8">
        <f t="shared" si="38"/>
        <v>0</v>
      </c>
      <c r="G97" s="8">
        <f t="shared" si="38"/>
        <v>0</v>
      </c>
      <c r="H97" s="8">
        <f t="shared" si="38"/>
        <v>0</v>
      </c>
      <c r="I97" s="8">
        <f>I33+I65</f>
        <v>0</v>
      </c>
      <c r="J97" s="8">
        <f>J33+J65</f>
        <v>0</v>
      </c>
      <c r="K97" s="8">
        <f>K33+K65</f>
        <v>0</v>
      </c>
      <c r="L97" s="8">
        <f>L33+L65</f>
        <v>0</v>
      </c>
      <c r="M97" s="8">
        <f>M33+M65</f>
        <v>0</v>
      </c>
      <c r="N97" s="8">
        <f>N33+N65</f>
        <v>0</v>
      </c>
      <c r="O97" s="8">
        <f>O33+O65</f>
        <v>0</v>
      </c>
      <c r="P97" s="8">
        <f>P33+P65</f>
        <v>0</v>
      </c>
      <c r="Q97" s="8">
        <f>Q33+Q65</f>
        <v>0</v>
      </c>
      <c r="R97" s="8">
        <f>R33+R65</f>
        <v>0</v>
      </c>
      <c r="S97" s="8">
        <f>S33+S65</f>
        <v>211</v>
      </c>
      <c r="T97" s="8">
        <f>T33+T65</f>
        <v>134</v>
      </c>
      <c r="X97" s="7">
        <f t="shared" si="10"/>
        <v>681.7</v>
      </c>
      <c r="Y97" s="7">
        <f t="shared" si="10"/>
        <v>0</v>
      </c>
      <c r="Z97" s="7">
        <f t="shared" si="10"/>
        <v>0</v>
      </c>
    </row>
    <row r="98" spans="1:26" ht="15">
      <c r="A98" s="10"/>
      <c r="B98" s="11" t="s">
        <v>39</v>
      </c>
      <c r="C98" s="12">
        <f aca="true" t="shared" si="39" ref="C98:H98">C34+C66</f>
        <v>1286621.46</v>
      </c>
      <c r="D98" s="12">
        <f t="shared" si="39"/>
        <v>1350132.047</v>
      </c>
      <c r="E98" s="12">
        <f t="shared" si="39"/>
        <v>1277467.935</v>
      </c>
      <c r="F98" s="12">
        <f t="shared" si="39"/>
        <v>1342792.823</v>
      </c>
      <c r="G98" s="12">
        <f t="shared" si="39"/>
        <v>1355007.957</v>
      </c>
      <c r="H98" s="12">
        <f t="shared" si="39"/>
        <v>1459472.9160000002</v>
      </c>
      <c r="I98" s="12">
        <f>I34+I66</f>
        <v>1682851</v>
      </c>
      <c r="J98" s="12">
        <f>J34+J66</f>
        <v>1657786</v>
      </c>
      <c r="K98" s="12">
        <f>K34+K66</f>
        <v>1712412</v>
      </c>
      <c r="L98" s="12">
        <f>L34+L66</f>
        <v>1895576</v>
      </c>
      <c r="M98" s="12">
        <f>M34+M66</f>
        <v>1900376</v>
      </c>
      <c r="N98" s="12">
        <f>N34+N66</f>
        <v>1910909</v>
      </c>
      <c r="O98" s="12">
        <f>O34+O66</f>
        <v>2334011</v>
      </c>
      <c r="P98" s="12">
        <f>P34+P66</f>
        <v>2533531</v>
      </c>
      <c r="Q98" s="12">
        <f>Q34+Q66</f>
        <v>2753093</v>
      </c>
      <c r="R98" s="12">
        <f>R34+R66</f>
        <v>2690569</v>
      </c>
      <c r="S98" s="12">
        <f>S34+S66</f>
        <v>2892169</v>
      </c>
      <c r="T98" s="12">
        <f>T34+T66</f>
        <v>2054082</v>
      </c>
      <c r="X98" s="7">
        <f t="shared" si="10"/>
        <v>1322404.4444</v>
      </c>
      <c r="Y98" s="7">
        <f t="shared" si="10"/>
        <v>1681619.5832</v>
      </c>
      <c r="Z98" s="7">
        <f t="shared" si="10"/>
        <v>2286384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24.00390625" style="0" customWidth="1"/>
    <col min="3" max="3" width="9.57421875" style="0" bestFit="1" customWidth="1"/>
  </cols>
  <sheetData>
    <row r="1" spans="1:20" ht="53.25" customHeight="1">
      <c r="A1" s="96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6.5" thickBot="1">
      <c r="A2" s="110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25.5" customHeight="1" thickBot="1" thickTop="1">
      <c r="A3" s="50" t="s">
        <v>27</v>
      </c>
      <c r="B3" s="51" t="s">
        <v>25</v>
      </c>
      <c r="C3" s="52">
        <v>1897</v>
      </c>
      <c r="D3" s="53">
        <v>1898</v>
      </c>
      <c r="E3" s="53">
        <v>1899</v>
      </c>
      <c r="F3" s="53">
        <v>1900</v>
      </c>
      <c r="G3" s="53">
        <v>1901</v>
      </c>
      <c r="H3" s="53">
        <v>1902</v>
      </c>
      <c r="I3" s="53">
        <v>1903</v>
      </c>
      <c r="J3" s="53">
        <v>1904</v>
      </c>
      <c r="K3" s="53">
        <v>1905</v>
      </c>
      <c r="L3" s="53">
        <v>1906</v>
      </c>
      <c r="M3" s="53">
        <v>1907</v>
      </c>
      <c r="N3" s="53">
        <v>1908</v>
      </c>
      <c r="O3" s="53">
        <v>1909</v>
      </c>
      <c r="P3" s="53">
        <v>1910</v>
      </c>
      <c r="Q3" s="53">
        <v>1911</v>
      </c>
      <c r="R3" s="53">
        <v>1912</v>
      </c>
      <c r="S3" s="53">
        <v>1913</v>
      </c>
      <c r="T3" s="51">
        <v>1914</v>
      </c>
    </row>
    <row r="4" spans="1:20" ht="16.5" thickBot="1" thickTop="1">
      <c r="A4" s="108" t="s">
        <v>29</v>
      </c>
      <c r="B4" s="109"/>
      <c r="C4" s="69">
        <f>(Привоз!C34)/1000</f>
        <v>559.99787</v>
      </c>
      <c r="D4" s="73">
        <f>(Привоз!D34)/1000</f>
        <v>617.459439</v>
      </c>
      <c r="E4" s="73">
        <f>(Привоз!E34)/1000</f>
        <v>650.485044</v>
      </c>
      <c r="F4" s="73">
        <f>(Привоз!F34)/1000</f>
        <v>626.3748780000001</v>
      </c>
      <c r="G4" s="73">
        <f>(Привоз!G34)/1000</f>
        <v>593.425456</v>
      </c>
      <c r="H4" s="73">
        <f>(Привоз!H34)/1000</f>
        <v>599.1509840000001</v>
      </c>
      <c r="I4" s="73">
        <f>(Привоз!I34)/1000</f>
        <v>681.671</v>
      </c>
      <c r="J4" s="73">
        <f>(Привоз!J34)/1000</f>
        <v>651.403</v>
      </c>
      <c r="K4" s="73">
        <f>(Привоз!K34)/1000</f>
        <v>635.087</v>
      </c>
      <c r="L4" s="73">
        <f>(Привоз!L34)/1000</f>
        <v>800.69</v>
      </c>
      <c r="M4" s="73">
        <f>(Привоз!M34)/1000</f>
        <v>847.365</v>
      </c>
      <c r="N4" s="73">
        <f>(Привоз!N34)/1000</f>
        <v>912.659</v>
      </c>
      <c r="O4" s="73">
        <f>(Привоз!O34)/1000</f>
        <v>906.336</v>
      </c>
      <c r="P4" s="73">
        <f>(Привоз!P34)/1000</f>
        <v>1084.446</v>
      </c>
      <c r="Q4" s="73">
        <f>(Привоз!Q34)/1000</f>
        <v>1161.682</v>
      </c>
      <c r="R4" s="73">
        <f>(Привоз!R34)/1000</f>
        <v>1171.772</v>
      </c>
      <c r="S4" s="73">
        <f>(Привоз!S34)/1000</f>
        <v>1374.034</v>
      </c>
      <c r="T4" s="74">
        <f>(Привоз!T34)/1000</f>
        <v>1097.992</v>
      </c>
    </row>
    <row r="5" spans="1:20" ht="15.75" thickTop="1">
      <c r="A5" s="54" t="s">
        <v>52</v>
      </c>
      <c r="B5" s="55" t="s">
        <v>51</v>
      </c>
      <c r="C5" s="70">
        <f>(Привоз!C4)/1000</f>
        <v>480.764637</v>
      </c>
      <c r="D5" s="75">
        <f>(Привоз!D4)/1000</f>
        <v>530.312169</v>
      </c>
      <c r="E5" s="75">
        <f>(Привоз!E4)/1000</f>
        <v>562.71809</v>
      </c>
      <c r="F5" s="75">
        <f>(Привоз!F4)/1000</f>
        <v>536.75688</v>
      </c>
      <c r="G5" s="75">
        <f>(Привоз!G4)/1000</f>
        <v>496.913117</v>
      </c>
      <c r="H5" s="75">
        <f>(Привоз!H4)/1000</f>
        <v>493.09812900000003</v>
      </c>
      <c r="I5" s="75">
        <f>(Привоз!I4)/1000</f>
        <v>560.347</v>
      </c>
      <c r="J5" s="75">
        <f>(Привоз!J4)/1000</f>
        <v>535.098</v>
      </c>
      <c r="K5" s="75">
        <f>(Привоз!K4)/1000</f>
        <v>521.159</v>
      </c>
      <c r="L5" s="75">
        <f>(Привоз!L4)/1000</f>
        <v>580.222</v>
      </c>
      <c r="M5" s="75">
        <f>(Привоз!M4)/1000</f>
        <v>645.486</v>
      </c>
      <c r="N5" s="75">
        <f>(Привоз!N4)/1000</f>
        <v>701.249</v>
      </c>
      <c r="O5" s="75">
        <f>(Привоз!O4)/1000</f>
        <v>734.853</v>
      </c>
      <c r="P5" s="75">
        <f>(Привоз!P4)/1000</f>
        <v>897.602</v>
      </c>
      <c r="Q5" s="75">
        <f>(Привоз!Q4)/1000</f>
        <v>960.26</v>
      </c>
      <c r="R5" s="75">
        <f>(Привоз!R4)/1000</f>
        <v>969.917</v>
      </c>
      <c r="S5" s="75">
        <f>(Привоз!S4)/1000</f>
        <v>1146.256</v>
      </c>
      <c r="T5" s="76">
        <f>(Привоз!T4)/1000</f>
        <v>854.341</v>
      </c>
    </row>
    <row r="6" spans="1:20" ht="15">
      <c r="A6" s="59" t="s">
        <v>54</v>
      </c>
      <c r="B6" s="60" t="s">
        <v>53</v>
      </c>
      <c r="C6" s="71">
        <f>(Привоз!C12)/1000</f>
        <v>19.069499</v>
      </c>
      <c r="D6" s="77">
        <f>(Привоз!D12)/1000</f>
        <v>20.637155</v>
      </c>
      <c r="E6" s="77">
        <f>(Привоз!E12)/1000</f>
        <v>20.228606</v>
      </c>
      <c r="F6" s="77">
        <f>(Привоз!F12)/1000</f>
        <v>21.904207</v>
      </c>
      <c r="G6" s="77">
        <f>(Привоз!G12)/1000</f>
        <v>23.49906</v>
      </c>
      <c r="H6" s="77">
        <f>(Привоз!H12)/1000</f>
        <v>23.914154999999997</v>
      </c>
      <c r="I6" s="77">
        <f>(Привоз!I12)/1000</f>
        <v>23.785</v>
      </c>
      <c r="J6" s="77">
        <f>(Привоз!J12)/1000</f>
        <v>25.689</v>
      </c>
      <c r="K6" s="77">
        <f>(Привоз!K12)/1000</f>
        <v>28.177</v>
      </c>
      <c r="L6" s="77">
        <f>(Привоз!L12)/1000</f>
        <v>35.399</v>
      </c>
      <c r="M6" s="77">
        <f>(Привоз!M12)/1000</f>
        <v>31.591</v>
      </c>
      <c r="N6" s="77">
        <f>(Привоз!N12)/1000</f>
        <v>30.63</v>
      </c>
      <c r="O6" s="77">
        <f>(Привоз!O12)/1000</f>
        <v>34.538</v>
      </c>
      <c r="P6" s="77">
        <f>(Привоз!P12)/1000</f>
        <v>38.742</v>
      </c>
      <c r="Q6" s="77">
        <f>(Привоз!Q12)/1000</f>
        <v>42.048</v>
      </c>
      <c r="R6" s="77">
        <f>(Привоз!R12)/1000</f>
        <v>45.172</v>
      </c>
      <c r="S6" s="77">
        <f>(Привоз!S12)/1000</f>
        <v>56.023</v>
      </c>
      <c r="T6" s="78">
        <f>(Привоз!T12)/1000</f>
        <v>62.354</v>
      </c>
    </row>
    <row r="7" spans="1:20" ht="15.75" thickBot="1">
      <c r="A7" s="64" t="s">
        <v>56</v>
      </c>
      <c r="B7" s="65" t="s">
        <v>55</v>
      </c>
      <c r="C7" s="72">
        <f>(Привоз!C16)/1000</f>
        <v>60.163734</v>
      </c>
      <c r="D7" s="79">
        <f>(Привоз!D16)/1000</f>
        <v>66.510115</v>
      </c>
      <c r="E7" s="79">
        <f>(Привоз!E16)/1000</f>
        <v>67.538348</v>
      </c>
      <c r="F7" s="79">
        <f>(Привоз!F16)/1000</f>
        <v>67.713791</v>
      </c>
      <c r="G7" s="79">
        <f>(Привоз!G16)/1000</f>
        <v>73.013279</v>
      </c>
      <c r="H7" s="79">
        <f>(Привоз!H16)/1000</f>
        <v>82.1387</v>
      </c>
      <c r="I7" s="79">
        <f>(Привоз!I16)/1000</f>
        <v>97.539</v>
      </c>
      <c r="J7" s="79">
        <f>(Привоз!J16)/1000</f>
        <v>90.616</v>
      </c>
      <c r="K7" s="79">
        <f>(Привоз!K16)/1000</f>
        <v>85.751</v>
      </c>
      <c r="L7" s="79">
        <f>(Привоз!L16)/1000</f>
        <v>185.069</v>
      </c>
      <c r="M7" s="79">
        <f>(Привоз!M16)/1000</f>
        <v>170.288</v>
      </c>
      <c r="N7" s="79">
        <f>(Привоз!N16)/1000</f>
        <v>180.78</v>
      </c>
      <c r="O7" s="79">
        <f>(Привоз!O16)/1000</f>
        <v>136.945</v>
      </c>
      <c r="P7" s="79">
        <f>(Привоз!P16)/1000</f>
        <v>148.102</v>
      </c>
      <c r="Q7" s="79">
        <f>(Привоз!Q16)/1000</f>
        <v>159.374</v>
      </c>
      <c r="R7" s="79">
        <f>(Привоз!R16)/1000</f>
        <v>156.683</v>
      </c>
      <c r="S7" s="79">
        <f>(Привоз!S16)/1000</f>
        <v>171.755</v>
      </c>
      <c r="T7" s="80">
        <f>(Привоз!T16)/1000</f>
        <v>181.297</v>
      </c>
    </row>
    <row r="8" spans="1:20" ht="16.5" thickBot="1" thickTop="1">
      <c r="A8" s="108" t="s">
        <v>28</v>
      </c>
      <c r="B8" s="109"/>
      <c r="C8" s="69">
        <f>(Вывоз!C34)/1000</f>
        <v>726.6235899999999</v>
      </c>
      <c r="D8" s="73">
        <f>(Вывоз!D34)/1000</f>
        <v>732.672608</v>
      </c>
      <c r="E8" s="73">
        <f>(Вывоз!E34)/1000</f>
        <v>626.9828910000001</v>
      </c>
      <c r="F8" s="73">
        <f>(Вывоз!F34)/1000</f>
        <v>716.417945</v>
      </c>
      <c r="G8" s="73">
        <f>(Вывоз!G34)/1000</f>
        <v>761.582501</v>
      </c>
      <c r="H8" s="73">
        <f>(Вывоз!H34)/1000</f>
        <v>860.3219320000001</v>
      </c>
      <c r="I8" s="73">
        <f>(Вывоз!I34)/1000</f>
        <v>1001.18</v>
      </c>
      <c r="J8" s="73">
        <f>(Вывоз!J34)/1000</f>
        <v>1006.383</v>
      </c>
      <c r="K8" s="73">
        <f>(Вывоз!K34)/1000</f>
        <v>1077.325</v>
      </c>
      <c r="L8" s="73">
        <f>(Вывоз!L34)/1000</f>
        <v>1094.886</v>
      </c>
      <c r="M8" s="73">
        <f>(Вывоз!M34)/1000</f>
        <v>1053.011</v>
      </c>
      <c r="N8" s="73">
        <f>(Вывоз!N34)/1000</f>
        <v>998.25</v>
      </c>
      <c r="O8" s="73">
        <f>(Вывоз!O34)/1000</f>
        <v>1427.675</v>
      </c>
      <c r="P8" s="73">
        <f>(Вывоз!P34)/1000</f>
        <v>1449.085</v>
      </c>
      <c r="Q8" s="73">
        <f>(Вывоз!Q34)/1000</f>
        <v>1591.411</v>
      </c>
      <c r="R8" s="73">
        <f>(Вывоз!R34)/1000</f>
        <v>1518.797</v>
      </c>
      <c r="S8" s="73">
        <f>(Вывоз!S34)/1000</f>
        <v>1518.135</v>
      </c>
      <c r="T8" s="74">
        <f>(Вывоз!T34)/1000</f>
        <v>956.09</v>
      </c>
    </row>
    <row r="9" spans="1:20" ht="15.75" thickTop="1">
      <c r="A9" s="54" t="s">
        <v>52</v>
      </c>
      <c r="B9" s="55" t="s">
        <v>51</v>
      </c>
      <c r="C9" s="70">
        <f>(Вывоз!C4)/1000</f>
        <v>632.866149</v>
      </c>
      <c r="D9" s="75">
        <f>(Вывоз!D4)/1000</f>
        <v>628.995087</v>
      </c>
      <c r="E9" s="75">
        <f>(Вывоз!E4)/1000</f>
        <v>510.761957</v>
      </c>
      <c r="F9" s="75">
        <f>(Вывоз!F4)/1000</f>
        <v>568.451954</v>
      </c>
      <c r="G9" s="75">
        <f>(Вывоз!G4)/1000</f>
        <v>607.666551</v>
      </c>
      <c r="H9" s="75">
        <f>(Вывоз!H4)/1000</f>
        <v>708.3982269999999</v>
      </c>
      <c r="I9" s="75">
        <f>(Вывоз!I4)/1000</f>
        <v>815.324</v>
      </c>
      <c r="J9" s="75">
        <f>(Вывоз!J4)/1000</f>
        <v>806.58</v>
      </c>
      <c r="K9" s="75">
        <f>(Вывоз!K4)/1000</f>
        <v>912.203</v>
      </c>
      <c r="L9" s="75">
        <f>(Вывоз!L4)/1000</f>
        <v>879.808</v>
      </c>
      <c r="M9" s="75">
        <f>(Вывоз!M4)/1000</f>
        <v>853.592</v>
      </c>
      <c r="N9" s="75">
        <f>(Вывоз!N4)/1000</f>
        <v>816.491</v>
      </c>
      <c r="O9" s="75">
        <f>(Вывоз!O4)/1000</f>
        <v>1182.359</v>
      </c>
      <c r="P9" s="75">
        <f>(Вывоз!P4)/1000</f>
        <v>1228.816</v>
      </c>
      <c r="Q9" s="75">
        <f>(Вывоз!Q4)/1000</f>
        <v>1340.58</v>
      </c>
      <c r="R9" s="75">
        <f>(Вывоз!R4)/1000</f>
        <v>1267.779</v>
      </c>
      <c r="S9" s="75">
        <f>(Вывоз!S4)/1000</f>
        <v>1232.751</v>
      </c>
      <c r="T9" s="76">
        <f>(Вывоз!T4)/1000</f>
        <v>706.085</v>
      </c>
    </row>
    <row r="10" spans="1:20" ht="15">
      <c r="A10" s="59" t="s">
        <v>54</v>
      </c>
      <c r="B10" s="60" t="s">
        <v>53</v>
      </c>
      <c r="C10" s="71">
        <f>(Вывоз!C12)/1000</f>
        <v>30.431666</v>
      </c>
      <c r="D10" s="77">
        <f>(Вывоз!D12)/1000</f>
        <v>33.264142</v>
      </c>
      <c r="E10" s="77">
        <f>(Вывоз!E12)/1000</f>
        <v>35.115529</v>
      </c>
      <c r="F10" s="77">
        <f>(Вывоз!F12)/1000</f>
        <v>41.034103</v>
      </c>
      <c r="G10" s="77">
        <f>(Вывоз!G12)/1000</f>
        <v>38.698934</v>
      </c>
      <c r="H10" s="77">
        <f>(Вывоз!H12)/1000</f>
        <v>38.029963</v>
      </c>
      <c r="I10" s="77">
        <f>(Вывоз!I12)/1000</f>
        <v>46.653</v>
      </c>
      <c r="J10" s="77">
        <f>(Вывоз!J12)/1000</f>
        <v>46.323</v>
      </c>
      <c r="K10" s="77">
        <f>(Вывоз!K12)/1000</f>
        <v>39.007</v>
      </c>
      <c r="L10" s="77">
        <f>(Вывоз!L12)/1000</f>
        <v>47.276</v>
      </c>
      <c r="M10" s="77">
        <f>(Вывоз!M12)/1000</f>
        <v>49.659</v>
      </c>
      <c r="N10" s="77">
        <f>(Вывоз!N12)/1000</f>
        <v>48.762</v>
      </c>
      <c r="O10" s="77">
        <f>(Вывоз!O12)/1000</f>
        <v>51.801</v>
      </c>
      <c r="P10" s="77">
        <f>(Вывоз!P12)/1000</f>
        <v>42.821</v>
      </c>
      <c r="Q10" s="77">
        <f>(Вывоз!Q12)/1000</f>
        <v>53.668</v>
      </c>
      <c r="R10" s="77">
        <f>(Вывоз!R12)/1000</f>
        <v>49.622</v>
      </c>
      <c r="S10" s="77">
        <f>(Вывоз!S12)/1000</f>
        <v>55.284</v>
      </c>
      <c r="T10" s="78">
        <f>(Вывоз!T12)/1000</f>
        <v>55.729</v>
      </c>
    </row>
    <row r="11" spans="1:20" ht="15.75" thickBot="1">
      <c r="A11" s="64" t="s">
        <v>56</v>
      </c>
      <c r="B11" s="65" t="s">
        <v>55</v>
      </c>
      <c r="C11" s="72">
        <f>(Вывоз!C16)/1000</f>
        <v>63.325775</v>
      </c>
      <c r="D11" s="79">
        <f>(Вывоз!D16)/1000</f>
        <v>70.413379</v>
      </c>
      <c r="E11" s="79">
        <f>(Вывоз!E16)/1000</f>
        <v>81.105405</v>
      </c>
      <c r="F11" s="79">
        <f>(Вывоз!F16)/1000</f>
        <v>106.931888</v>
      </c>
      <c r="G11" s="79">
        <f>(Вывоз!G16)/1000</f>
        <v>115.217016</v>
      </c>
      <c r="H11" s="79">
        <f>(Вывоз!H16)/1000</f>
        <v>113.893742</v>
      </c>
      <c r="I11" s="79">
        <f>(Вывоз!I16)/1000</f>
        <v>139.203</v>
      </c>
      <c r="J11" s="79">
        <f>(Вывоз!J16)/1000</f>
        <v>153.48</v>
      </c>
      <c r="K11" s="79">
        <f>(Вывоз!K16)/1000</f>
        <v>126.115</v>
      </c>
      <c r="L11" s="79">
        <f>(Вывоз!L16)/1000</f>
        <v>167.802</v>
      </c>
      <c r="M11" s="79">
        <f>(Вывоз!M16)/1000</f>
        <v>149.76</v>
      </c>
      <c r="N11" s="79">
        <f>(Вывоз!N16)/1000</f>
        <v>132.997</v>
      </c>
      <c r="O11" s="79">
        <f>(Вывоз!O16)/1000</f>
        <v>193.515</v>
      </c>
      <c r="P11" s="79">
        <f>(Вывоз!P16)/1000</f>
        <v>177.448</v>
      </c>
      <c r="Q11" s="79">
        <f>(Вывоз!Q16)/1000</f>
        <v>197.163</v>
      </c>
      <c r="R11" s="79">
        <f>(Вывоз!R16)/1000</f>
        <v>201.396</v>
      </c>
      <c r="S11" s="79">
        <f>(Вывоз!S16)/1000</f>
        <v>230.1</v>
      </c>
      <c r="T11" s="80">
        <f>(Вывоз!T16)/1000</f>
        <v>194.276</v>
      </c>
    </row>
    <row r="12" spans="1:20" ht="16.5" thickBot="1" thickTop="1">
      <c r="A12" s="108" t="s">
        <v>30</v>
      </c>
      <c r="B12" s="109"/>
      <c r="C12" s="69">
        <f>(Оборот!C34)/1000</f>
        <v>1286.62146</v>
      </c>
      <c r="D12" s="73">
        <f>(Оборот!D34)/1000</f>
        <v>1350.132047</v>
      </c>
      <c r="E12" s="73">
        <f>(Оборот!E34)/1000</f>
        <v>1277.4679350000001</v>
      </c>
      <c r="F12" s="73">
        <f>(Оборот!F34)/1000</f>
        <v>1342.792823</v>
      </c>
      <c r="G12" s="73">
        <f>(Оборот!G34)/1000</f>
        <v>1355.007957</v>
      </c>
      <c r="H12" s="73">
        <f>(Оборот!H34)/1000</f>
        <v>1459.4729160000002</v>
      </c>
      <c r="I12" s="73">
        <f>(Оборот!I34)/1000</f>
        <v>1682.851</v>
      </c>
      <c r="J12" s="73">
        <f>(Оборот!J34)/1000</f>
        <v>1657.786</v>
      </c>
      <c r="K12" s="73">
        <f>(Оборот!K34)/1000</f>
        <v>1712.412</v>
      </c>
      <c r="L12" s="73">
        <f>(Оборот!L34)/1000</f>
        <v>1895.576</v>
      </c>
      <c r="M12" s="73">
        <f>(Оборот!M34)/1000</f>
        <v>1900.376</v>
      </c>
      <c r="N12" s="73">
        <f>(Оборот!N34)/1000</f>
        <v>1910.909</v>
      </c>
      <c r="O12" s="73">
        <f>(Оборот!O34)/1000</f>
        <v>2334.011</v>
      </c>
      <c r="P12" s="73">
        <f>(Оборот!P34)/1000</f>
        <v>2533.531</v>
      </c>
      <c r="Q12" s="73">
        <f>(Оборот!Q34)/1000</f>
        <v>2753.093</v>
      </c>
      <c r="R12" s="73">
        <f>(Оборот!R34)/1000</f>
        <v>2690.569</v>
      </c>
      <c r="S12" s="73">
        <f>(Оборот!S34)/1000</f>
        <v>2892.169</v>
      </c>
      <c r="T12" s="74">
        <f>(Оборот!T34)/1000</f>
        <v>2054.082</v>
      </c>
    </row>
    <row r="13" spans="1:20" ht="15.75" thickTop="1">
      <c r="A13" s="54" t="s">
        <v>52</v>
      </c>
      <c r="B13" s="55" t="s">
        <v>51</v>
      </c>
      <c r="C13" s="70">
        <f>(Оборот!C4)/1000</f>
        <v>1113.630786</v>
      </c>
      <c r="D13" s="75">
        <f>(Оборот!D4)/1000</f>
        <v>1159.307256</v>
      </c>
      <c r="E13" s="75">
        <f>(Оборот!E4)/1000</f>
        <v>1073.480047</v>
      </c>
      <c r="F13" s="75">
        <f>(Оборот!F4)/1000</f>
        <v>1105.208834</v>
      </c>
      <c r="G13" s="75">
        <f>(Оборот!G4)/1000</f>
        <v>1104.579668</v>
      </c>
      <c r="H13" s="75">
        <f>(Оборот!H4)/1000</f>
        <v>1201.4963559999999</v>
      </c>
      <c r="I13" s="75">
        <f>(Оборот!I4)/1000</f>
        <v>1375.671</v>
      </c>
      <c r="J13" s="75">
        <f>(Оборот!J4)/1000</f>
        <v>1341.678</v>
      </c>
      <c r="K13" s="75">
        <f>(Оборот!K4)/1000</f>
        <v>1433.362</v>
      </c>
      <c r="L13" s="75">
        <f>(Оборот!L4)/1000</f>
        <v>1460.03</v>
      </c>
      <c r="M13" s="75">
        <f>(Оборот!M4)/1000</f>
        <v>1499.078</v>
      </c>
      <c r="N13" s="75">
        <f>(Оборот!N4)/1000</f>
        <v>1517.74</v>
      </c>
      <c r="O13" s="75">
        <f>(Оборот!O4)/1000</f>
        <v>1917.212</v>
      </c>
      <c r="P13" s="75">
        <f>(Оборот!P4)/1000</f>
        <v>2126.418</v>
      </c>
      <c r="Q13" s="75">
        <f>(Оборот!Q4)/1000</f>
        <v>2300.84</v>
      </c>
      <c r="R13" s="75">
        <f>(Оборот!R4)/1000</f>
        <v>2237.696</v>
      </c>
      <c r="S13" s="75">
        <f>(Оборот!S4)/1000</f>
        <v>2379.007</v>
      </c>
      <c r="T13" s="76">
        <f>(Оборот!T4)/1000</f>
        <v>1560.426</v>
      </c>
    </row>
    <row r="14" spans="1:20" ht="15">
      <c r="A14" s="59" t="s">
        <v>54</v>
      </c>
      <c r="B14" s="60" t="s">
        <v>53</v>
      </c>
      <c r="C14" s="71">
        <f>(Оборот!C12)/1000</f>
        <v>49.501165</v>
      </c>
      <c r="D14" s="77">
        <f>(Оборот!D12)/1000</f>
        <v>53.901297</v>
      </c>
      <c r="E14" s="77">
        <f>(Оборот!E12)/1000</f>
        <v>55.344135</v>
      </c>
      <c r="F14" s="77">
        <f>(Оборот!F12)/1000</f>
        <v>62.938309999999994</v>
      </c>
      <c r="G14" s="77">
        <f>(Оборот!G12)/1000</f>
        <v>62.19799400000001</v>
      </c>
      <c r="H14" s="77">
        <f>(Оборот!H12)/1000</f>
        <v>61.944118</v>
      </c>
      <c r="I14" s="77">
        <f>(Оборот!I12)/1000</f>
        <v>70.438</v>
      </c>
      <c r="J14" s="77">
        <f>(Оборот!J12)/1000</f>
        <v>72.012</v>
      </c>
      <c r="K14" s="77">
        <f>(Оборот!K12)/1000</f>
        <v>67.184</v>
      </c>
      <c r="L14" s="77">
        <f>(Оборот!L12)/1000</f>
        <v>82.675</v>
      </c>
      <c r="M14" s="77">
        <f>(Оборот!M12)/1000</f>
        <v>81.25</v>
      </c>
      <c r="N14" s="77">
        <f>(Оборот!N12)/1000</f>
        <v>79.392</v>
      </c>
      <c r="O14" s="77">
        <f>(Оборот!O12)/1000</f>
        <v>86.339</v>
      </c>
      <c r="P14" s="77">
        <f>(Оборот!P12)/1000</f>
        <v>81.563</v>
      </c>
      <c r="Q14" s="77">
        <f>(Оборот!Q12)/1000</f>
        <v>95.716</v>
      </c>
      <c r="R14" s="77">
        <f>(Оборот!R12)/1000</f>
        <v>94.794</v>
      </c>
      <c r="S14" s="77">
        <f>(Оборот!S12)/1000</f>
        <v>111.307</v>
      </c>
      <c r="T14" s="78">
        <f>(Оборот!T12)/1000</f>
        <v>118.083</v>
      </c>
    </row>
    <row r="15" spans="1:20" ht="15.75" thickBot="1">
      <c r="A15" s="64" t="s">
        <v>56</v>
      </c>
      <c r="B15" s="65" t="s">
        <v>55</v>
      </c>
      <c r="C15" s="72">
        <f>(Оборот!C16)/1000</f>
        <v>123.48950899999998</v>
      </c>
      <c r="D15" s="79">
        <f>(Оборот!D16)/1000</f>
        <v>136.923494</v>
      </c>
      <c r="E15" s="79">
        <f>(Оборот!E16)/1000</f>
        <v>148.643753</v>
      </c>
      <c r="F15" s="79">
        <f>(Оборот!F16)/1000</f>
        <v>174.645679</v>
      </c>
      <c r="G15" s="79">
        <f>(Оборот!G16)/1000</f>
        <v>188.23029499999998</v>
      </c>
      <c r="H15" s="79">
        <f>(Оборот!H16)/1000</f>
        <v>196.03244199999997</v>
      </c>
      <c r="I15" s="79">
        <f>(Оборот!I16)/1000</f>
        <v>236.742</v>
      </c>
      <c r="J15" s="79">
        <f>(Оборот!J16)/1000</f>
        <v>244.096</v>
      </c>
      <c r="K15" s="79">
        <f>(Оборот!K16)/1000</f>
        <v>211.866</v>
      </c>
      <c r="L15" s="79">
        <f>(Оборот!L16)/1000</f>
        <v>352.871</v>
      </c>
      <c r="M15" s="79">
        <f>(Оборот!M16)/1000</f>
        <v>320.048</v>
      </c>
      <c r="N15" s="79">
        <f>(Оборот!N16)/1000</f>
        <v>313.777</v>
      </c>
      <c r="O15" s="79">
        <f>(Оборот!O16)/1000</f>
        <v>330.46</v>
      </c>
      <c r="P15" s="79">
        <f>(Оборот!P16)/1000</f>
        <v>325.55</v>
      </c>
      <c r="Q15" s="79">
        <f>(Оборот!Q16)/1000</f>
        <v>356.537</v>
      </c>
      <c r="R15" s="79">
        <f>(Оборот!R16)/1000</f>
        <v>358.079</v>
      </c>
      <c r="S15" s="79">
        <f>(Оборот!S16)/1000</f>
        <v>401.855</v>
      </c>
      <c r="T15" s="80">
        <f>(Оборот!T16)/1000</f>
        <v>375.573</v>
      </c>
    </row>
    <row r="16" ht="16.5" thickBot="1" thickTop="1"/>
    <row r="17" spans="1:20" ht="15.75" thickTop="1">
      <c r="A17" s="104" t="s">
        <v>58</v>
      </c>
      <c r="B17" s="105"/>
      <c r="C17" s="56">
        <f aca="true" t="shared" si="0" ref="C17:I17">C4/C12*100</f>
        <v>43.52467974535416</v>
      </c>
      <c r="D17" s="57">
        <f t="shared" si="0"/>
        <v>45.733262933207</v>
      </c>
      <c r="E17" s="57">
        <f t="shared" si="0"/>
        <v>50.91987252110558</v>
      </c>
      <c r="F17" s="57">
        <f t="shared" si="0"/>
        <v>46.64717201873219</v>
      </c>
      <c r="G17" s="57">
        <f t="shared" si="0"/>
        <v>43.79497942682561</v>
      </c>
      <c r="H17" s="57">
        <f t="shared" si="0"/>
        <v>41.052559278873254</v>
      </c>
      <c r="I17" s="57">
        <f t="shared" si="0"/>
        <v>40.506913565134404</v>
      </c>
      <c r="J17" s="57">
        <f>J4/J12*100</f>
        <v>39.293551761204405</v>
      </c>
      <c r="K17" s="57">
        <f>K4/K12*100</f>
        <v>37.08727806158798</v>
      </c>
      <c r="L17" s="57">
        <f>L4/L12*100</f>
        <v>42.239931292651946</v>
      </c>
      <c r="M17" s="57">
        <f aca="true" t="shared" si="1" ref="M17:T17">M4/M12*100</f>
        <v>44.58933390023869</v>
      </c>
      <c r="N17" s="57">
        <f t="shared" si="1"/>
        <v>47.760463737415016</v>
      </c>
      <c r="O17" s="57">
        <f t="shared" si="1"/>
        <v>38.8316935952744</v>
      </c>
      <c r="P17" s="57">
        <f t="shared" si="1"/>
        <v>42.803739129302144</v>
      </c>
      <c r="Q17" s="57">
        <f t="shared" si="1"/>
        <v>42.19552336226928</v>
      </c>
      <c r="R17" s="57">
        <f t="shared" si="1"/>
        <v>43.55108529088085</v>
      </c>
      <c r="S17" s="57">
        <f t="shared" si="1"/>
        <v>47.50877282759065</v>
      </c>
      <c r="T17" s="58">
        <f t="shared" si="1"/>
        <v>53.45414642648152</v>
      </c>
    </row>
    <row r="18" spans="1:20" ht="15.75" thickBot="1">
      <c r="A18" s="102" t="s">
        <v>59</v>
      </c>
      <c r="B18" s="103"/>
      <c r="C18" s="66">
        <f>100-C17</f>
        <v>56.47532025464584</v>
      </c>
      <c r="D18" s="67">
        <f aca="true" t="shared" si="2" ref="D18:T18">100-D17</f>
        <v>54.266737066793</v>
      </c>
      <c r="E18" s="67">
        <f t="shared" si="2"/>
        <v>49.08012747889442</v>
      </c>
      <c r="F18" s="67">
        <f t="shared" si="2"/>
        <v>53.35282798126781</v>
      </c>
      <c r="G18" s="67">
        <f t="shared" si="2"/>
        <v>56.20502057317439</v>
      </c>
      <c r="H18" s="67">
        <f t="shared" si="2"/>
        <v>58.947440721126746</v>
      </c>
      <c r="I18" s="67">
        <f t="shared" si="2"/>
        <v>59.493086434865596</v>
      </c>
      <c r="J18" s="67">
        <f t="shared" si="2"/>
        <v>60.706448238795595</v>
      </c>
      <c r="K18" s="67">
        <f t="shared" si="2"/>
        <v>62.91272193841202</v>
      </c>
      <c r="L18" s="67">
        <f t="shared" si="2"/>
        <v>57.760068707348054</v>
      </c>
      <c r="M18" s="67">
        <f t="shared" si="2"/>
        <v>55.41066609976131</v>
      </c>
      <c r="N18" s="67">
        <f t="shared" si="2"/>
        <v>52.239536262584984</v>
      </c>
      <c r="O18" s="67">
        <f t="shared" si="2"/>
        <v>61.1683064047256</v>
      </c>
      <c r="P18" s="67">
        <f t="shared" si="2"/>
        <v>57.196260870697856</v>
      </c>
      <c r="Q18" s="67">
        <f t="shared" si="2"/>
        <v>57.80447663773072</v>
      </c>
      <c r="R18" s="67">
        <f t="shared" si="2"/>
        <v>56.44891470911915</v>
      </c>
      <c r="S18" s="67">
        <f t="shared" si="2"/>
        <v>52.49122717240935</v>
      </c>
      <c r="T18" s="68">
        <f t="shared" si="2"/>
        <v>46.54585357351848</v>
      </c>
    </row>
    <row r="19" ht="16.5" thickBot="1" thickTop="1"/>
    <row r="20" spans="1:20" ht="15.75" thickTop="1">
      <c r="A20" s="104" t="s">
        <v>62</v>
      </c>
      <c r="B20" s="105"/>
      <c r="C20" s="56">
        <f>C5/C$4*100</f>
        <v>85.85115457671294</v>
      </c>
      <c r="D20" s="57">
        <f aca="true" t="shared" si="3" ref="D20:T20">D5/D$4*100</f>
        <v>85.8861547017342</v>
      </c>
      <c r="E20" s="57">
        <f t="shared" si="3"/>
        <v>86.50746011617755</v>
      </c>
      <c r="F20" s="57">
        <f t="shared" si="3"/>
        <v>85.69259382078857</v>
      </c>
      <c r="G20" s="57">
        <f t="shared" si="3"/>
        <v>83.73640058339525</v>
      </c>
      <c r="H20" s="57">
        <f t="shared" si="3"/>
        <v>82.2994774552519</v>
      </c>
      <c r="I20" s="57">
        <f t="shared" si="3"/>
        <v>82.20197133221157</v>
      </c>
      <c r="J20" s="57">
        <f t="shared" si="3"/>
        <v>82.14546141175278</v>
      </c>
      <c r="K20" s="57">
        <f t="shared" si="3"/>
        <v>82.06104045587455</v>
      </c>
      <c r="L20" s="57">
        <f t="shared" si="3"/>
        <v>72.46524872297643</v>
      </c>
      <c r="M20" s="57">
        <f t="shared" si="3"/>
        <v>76.17567400116833</v>
      </c>
      <c r="N20" s="57">
        <f t="shared" si="3"/>
        <v>76.83581710145849</v>
      </c>
      <c r="O20" s="57">
        <f t="shared" si="3"/>
        <v>81.07953341807011</v>
      </c>
      <c r="P20" s="57">
        <f t="shared" si="3"/>
        <v>82.77055750124948</v>
      </c>
      <c r="Q20" s="57">
        <f t="shared" si="3"/>
        <v>82.66117577788069</v>
      </c>
      <c r="R20" s="57">
        <f t="shared" si="3"/>
        <v>82.77352590777046</v>
      </c>
      <c r="S20" s="57">
        <f t="shared" si="3"/>
        <v>83.42268095258196</v>
      </c>
      <c r="T20" s="58">
        <f t="shared" si="3"/>
        <v>77.8094011613928</v>
      </c>
    </row>
    <row r="21" spans="1:20" ht="15">
      <c r="A21" s="106" t="s">
        <v>61</v>
      </c>
      <c r="B21" s="107"/>
      <c r="C21" s="61">
        <f>C6/C$4*100</f>
        <v>3.405280630799542</v>
      </c>
      <c r="D21" s="62">
        <f aca="true" t="shared" si="4" ref="D21:T21">D6/D$4*100</f>
        <v>3.3422689324213244</v>
      </c>
      <c r="E21" s="62">
        <f t="shared" si="4"/>
        <v>3.1097726514370096</v>
      </c>
      <c r="F21" s="62">
        <f t="shared" si="4"/>
        <v>3.496980445630196</v>
      </c>
      <c r="G21" s="62">
        <f t="shared" si="4"/>
        <v>3.959900904554387</v>
      </c>
      <c r="H21" s="62">
        <f t="shared" si="4"/>
        <v>3.9913403530352864</v>
      </c>
      <c r="I21" s="62">
        <f t="shared" si="4"/>
        <v>3.489219872929903</v>
      </c>
      <c r="J21" s="62">
        <f t="shared" si="4"/>
        <v>3.9436416473365945</v>
      </c>
      <c r="K21" s="62">
        <f t="shared" si="4"/>
        <v>4.4367149697600485</v>
      </c>
      <c r="L21" s="62">
        <f t="shared" si="4"/>
        <v>4.421061834168031</v>
      </c>
      <c r="M21" s="62">
        <f t="shared" si="4"/>
        <v>3.728145486301653</v>
      </c>
      <c r="N21" s="62">
        <f t="shared" si="4"/>
        <v>3.3561275350377304</v>
      </c>
      <c r="O21" s="62">
        <f t="shared" si="4"/>
        <v>3.8107280302227866</v>
      </c>
      <c r="P21" s="62">
        <f t="shared" si="4"/>
        <v>3.572515367293531</v>
      </c>
      <c r="Q21" s="62">
        <f t="shared" si="4"/>
        <v>3.619579196372157</v>
      </c>
      <c r="R21" s="62">
        <f t="shared" si="4"/>
        <v>3.8550161635540015</v>
      </c>
      <c r="S21" s="62">
        <f t="shared" si="4"/>
        <v>4.077264463615893</v>
      </c>
      <c r="T21" s="63">
        <f t="shared" si="4"/>
        <v>5.678912050361022</v>
      </c>
    </row>
    <row r="22" spans="1:20" ht="15.75" thickBot="1">
      <c r="A22" s="102" t="s">
        <v>60</v>
      </c>
      <c r="B22" s="103"/>
      <c r="C22" s="66">
        <f>C7/C$4*100</f>
        <v>10.743564792487513</v>
      </c>
      <c r="D22" s="67">
        <f aca="true" t="shared" si="5" ref="D22:T22">D7/D$4*100</f>
        <v>10.771576365844494</v>
      </c>
      <c r="E22" s="67">
        <f t="shared" si="5"/>
        <v>10.382767232385438</v>
      </c>
      <c r="F22" s="67">
        <f t="shared" si="5"/>
        <v>10.810425733581223</v>
      </c>
      <c r="G22" s="67">
        <f t="shared" si="5"/>
        <v>12.303698512050348</v>
      </c>
      <c r="H22" s="67">
        <f t="shared" si="5"/>
        <v>13.709182191712795</v>
      </c>
      <c r="I22" s="67">
        <f t="shared" si="5"/>
        <v>14.308808794858516</v>
      </c>
      <c r="J22" s="67">
        <f t="shared" si="5"/>
        <v>13.91089694091062</v>
      </c>
      <c r="K22" s="67">
        <f t="shared" si="5"/>
        <v>13.502244574365402</v>
      </c>
      <c r="L22" s="67">
        <f t="shared" si="5"/>
        <v>23.113689442855534</v>
      </c>
      <c r="M22" s="67">
        <f t="shared" si="5"/>
        <v>20.096180512530022</v>
      </c>
      <c r="N22" s="67">
        <f t="shared" si="5"/>
        <v>19.808055363503783</v>
      </c>
      <c r="O22" s="67">
        <f t="shared" si="5"/>
        <v>15.10973855170709</v>
      </c>
      <c r="P22" s="67">
        <f t="shared" si="5"/>
        <v>13.656927131456985</v>
      </c>
      <c r="Q22" s="67">
        <f t="shared" si="5"/>
        <v>13.719245025747147</v>
      </c>
      <c r="R22" s="67">
        <f t="shared" si="5"/>
        <v>13.371457928675545</v>
      </c>
      <c r="S22" s="67">
        <f t="shared" si="5"/>
        <v>12.500054583802148</v>
      </c>
      <c r="T22" s="68">
        <f t="shared" si="5"/>
        <v>16.51168678824618</v>
      </c>
    </row>
    <row r="23" ht="16.5" thickBot="1" thickTop="1"/>
    <row r="24" spans="1:20" ht="15.75" thickTop="1">
      <c r="A24" s="104" t="s">
        <v>63</v>
      </c>
      <c r="B24" s="105"/>
      <c r="C24" s="56">
        <f>C9/C$8*100</f>
        <v>87.09683496512962</v>
      </c>
      <c r="D24" s="57">
        <f aca="true" t="shared" si="6" ref="D24:T26">D9/D$8*100</f>
        <v>85.84940669707692</v>
      </c>
      <c r="E24" s="57">
        <f t="shared" si="6"/>
        <v>81.46346006114543</v>
      </c>
      <c r="F24" s="57">
        <f t="shared" si="6"/>
        <v>79.3464147523552</v>
      </c>
      <c r="G24" s="57">
        <f t="shared" si="6"/>
        <v>79.78998338355991</v>
      </c>
      <c r="H24" s="57">
        <f t="shared" si="6"/>
        <v>82.34106334511065</v>
      </c>
      <c r="I24" s="57">
        <f t="shared" si="6"/>
        <v>81.4363051599113</v>
      </c>
      <c r="J24" s="57">
        <f t="shared" si="6"/>
        <v>80.1464253668832</v>
      </c>
      <c r="K24" s="57">
        <f t="shared" si="6"/>
        <v>84.6729631262618</v>
      </c>
      <c r="L24" s="57">
        <f t="shared" si="6"/>
        <v>80.35612840058235</v>
      </c>
      <c r="M24" s="57">
        <f t="shared" si="6"/>
        <v>81.06202119446046</v>
      </c>
      <c r="N24" s="57">
        <f>N9/N$8*100</f>
        <v>81.79223641372401</v>
      </c>
      <c r="O24" s="57">
        <f>O9/O$8*100</f>
        <v>82.81709772882483</v>
      </c>
      <c r="P24" s="57">
        <f>P9/P$8*100</f>
        <v>84.79944240676012</v>
      </c>
      <c r="Q24" s="57">
        <f t="shared" si="6"/>
        <v>84.23845254305769</v>
      </c>
      <c r="R24" s="57">
        <f t="shared" si="6"/>
        <v>83.47257730954169</v>
      </c>
      <c r="S24" s="57">
        <f t="shared" si="6"/>
        <v>81.20167178808208</v>
      </c>
      <c r="T24" s="58">
        <f t="shared" si="6"/>
        <v>73.85131106904161</v>
      </c>
    </row>
    <row r="25" spans="1:20" ht="15">
      <c r="A25" s="106" t="s">
        <v>64</v>
      </c>
      <c r="B25" s="107"/>
      <c r="C25" s="61">
        <f aca="true" t="shared" si="7" ref="C25:R26">C10/C$8*100</f>
        <v>4.188092214292135</v>
      </c>
      <c r="D25" s="62">
        <f t="shared" si="7"/>
        <v>4.540109953175703</v>
      </c>
      <c r="E25" s="62">
        <f t="shared" si="7"/>
        <v>5.600715666099411</v>
      </c>
      <c r="F25" s="62">
        <f t="shared" si="7"/>
        <v>5.727676600842264</v>
      </c>
      <c r="G25" s="62">
        <f t="shared" si="7"/>
        <v>5.081384347616464</v>
      </c>
      <c r="H25" s="62">
        <f t="shared" si="7"/>
        <v>4.420433977731024</v>
      </c>
      <c r="I25" s="62">
        <f t="shared" si="7"/>
        <v>4.659801434307517</v>
      </c>
      <c r="J25" s="62">
        <f t="shared" si="7"/>
        <v>4.602919564420305</v>
      </c>
      <c r="K25" s="62">
        <f t="shared" si="7"/>
        <v>3.620727264288863</v>
      </c>
      <c r="L25" s="62">
        <f t="shared" si="7"/>
        <v>4.317892456383587</v>
      </c>
      <c r="M25" s="62">
        <f t="shared" si="7"/>
        <v>4.7159051519879664</v>
      </c>
      <c r="N25" s="62">
        <f t="shared" si="7"/>
        <v>4.884748309541697</v>
      </c>
      <c r="O25" s="62">
        <f>O10/O$8*100</f>
        <v>3.6283467876092246</v>
      </c>
      <c r="P25" s="62">
        <f t="shared" si="7"/>
        <v>2.955037144128881</v>
      </c>
      <c r="Q25" s="62">
        <f t="shared" si="7"/>
        <v>3.372353213594728</v>
      </c>
      <c r="R25" s="62">
        <f t="shared" si="7"/>
        <v>3.267191072934698</v>
      </c>
      <c r="S25" s="62">
        <f t="shared" si="6"/>
        <v>3.6415733778616524</v>
      </c>
      <c r="T25" s="63">
        <f t="shared" si="6"/>
        <v>5.828844564842222</v>
      </c>
    </row>
    <row r="26" spans="1:20" ht="15.75" thickBot="1">
      <c r="A26" s="102" t="s">
        <v>65</v>
      </c>
      <c r="B26" s="103"/>
      <c r="C26" s="66">
        <f t="shared" si="7"/>
        <v>8.715072820578259</v>
      </c>
      <c r="D26" s="67">
        <f t="shared" si="6"/>
        <v>9.610483349747396</v>
      </c>
      <c r="E26" s="67">
        <f t="shared" si="6"/>
        <v>12.935824272755154</v>
      </c>
      <c r="F26" s="67">
        <f t="shared" si="6"/>
        <v>14.92590864680253</v>
      </c>
      <c r="G26" s="67">
        <f t="shared" si="6"/>
        <v>15.128632268823624</v>
      </c>
      <c r="H26" s="67">
        <f t="shared" si="6"/>
        <v>13.238502677158298</v>
      </c>
      <c r="I26" s="67">
        <f t="shared" si="6"/>
        <v>13.90389340578118</v>
      </c>
      <c r="J26" s="67">
        <f t="shared" si="6"/>
        <v>15.250655068696508</v>
      </c>
      <c r="K26" s="67">
        <f t="shared" si="6"/>
        <v>11.70630960944933</v>
      </c>
      <c r="L26" s="67">
        <f t="shared" si="6"/>
        <v>15.325979143034068</v>
      </c>
      <c r="M26" s="67">
        <f t="shared" si="6"/>
        <v>14.222073653551575</v>
      </c>
      <c r="N26" s="67">
        <f t="shared" si="6"/>
        <v>13.323015276734287</v>
      </c>
      <c r="O26" s="67">
        <f>O11/O$8*100</f>
        <v>13.554555483565936</v>
      </c>
      <c r="P26" s="67">
        <f t="shared" si="6"/>
        <v>12.245520449110991</v>
      </c>
      <c r="Q26" s="67">
        <f t="shared" si="6"/>
        <v>12.389194243347571</v>
      </c>
      <c r="R26" s="67">
        <f t="shared" si="6"/>
        <v>13.260231617523605</v>
      </c>
      <c r="S26" s="67">
        <f t="shared" si="6"/>
        <v>15.15675483405626</v>
      </c>
      <c r="T26" s="68">
        <f t="shared" si="6"/>
        <v>20.31984436611616</v>
      </c>
    </row>
    <row r="27" ht="15.75" thickTop="1"/>
  </sheetData>
  <sheetProtection/>
  <mergeCells count="13">
    <mergeCell ref="A17:B17"/>
    <mergeCell ref="A4:B4"/>
    <mergeCell ref="A8:B8"/>
    <mergeCell ref="A12:B12"/>
    <mergeCell ref="A1:T1"/>
    <mergeCell ref="A2:T2"/>
    <mergeCell ref="A26:B26"/>
    <mergeCell ref="A18:B18"/>
    <mergeCell ref="A20:B20"/>
    <mergeCell ref="A22:B22"/>
    <mergeCell ref="A21:B21"/>
    <mergeCell ref="A24:B24"/>
    <mergeCell ref="A25:B2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O21" sqref="O21"/>
    </sheetView>
  </sheetViews>
  <sheetFormatPr defaultColWidth="9.140625" defaultRowHeight="15"/>
  <sheetData>
    <row r="1" spans="1:13" ht="39.75" customHeight="1" thickBot="1">
      <c r="A1" s="112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9.25" customHeight="1" thickTop="1">
      <c r="A2" s="118" t="s">
        <v>70</v>
      </c>
      <c r="B2" s="117" t="s">
        <v>73</v>
      </c>
      <c r="C2" s="115" t="s">
        <v>52</v>
      </c>
      <c r="D2" s="115" t="s">
        <v>54</v>
      </c>
      <c r="E2" s="116" t="s">
        <v>56</v>
      </c>
      <c r="F2" s="117" t="s">
        <v>71</v>
      </c>
      <c r="G2" s="115"/>
      <c r="H2" s="115"/>
      <c r="I2" s="116"/>
      <c r="J2" s="114" t="s">
        <v>72</v>
      </c>
      <c r="K2" s="115"/>
      <c r="L2" s="115"/>
      <c r="M2" s="116"/>
    </row>
    <row r="3" spans="1:13" ht="41.25" customHeight="1" thickBot="1">
      <c r="A3" s="119"/>
      <c r="B3" s="31" t="s">
        <v>66</v>
      </c>
      <c r="C3" s="81" t="s">
        <v>67</v>
      </c>
      <c r="D3" s="81" t="s">
        <v>68</v>
      </c>
      <c r="E3" s="82" t="s">
        <v>69</v>
      </c>
      <c r="F3" s="31" t="s">
        <v>66</v>
      </c>
      <c r="G3" s="81" t="s">
        <v>67</v>
      </c>
      <c r="H3" s="81" t="s">
        <v>68</v>
      </c>
      <c r="I3" s="82" t="s">
        <v>69</v>
      </c>
      <c r="J3" s="83" t="s">
        <v>66</v>
      </c>
      <c r="K3" s="81" t="s">
        <v>67</v>
      </c>
      <c r="L3" s="81" t="s">
        <v>68</v>
      </c>
      <c r="M3" s="82" t="s">
        <v>69</v>
      </c>
    </row>
    <row r="4" spans="1:13" ht="15.75" thickTop="1">
      <c r="A4" s="84">
        <v>1897</v>
      </c>
      <c r="B4" s="85">
        <v>559.99787</v>
      </c>
      <c r="C4" s="86">
        <v>480.764637</v>
      </c>
      <c r="D4" s="86">
        <v>19.069499</v>
      </c>
      <c r="E4" s="87">
        <v>60.163734</v>
      </c>
      <c r="F4" s="85">
        <v>726.6235899999999</v>
      </c>
      <c r="G4" s="86">
        <v>632.866149</v>
      </c>
      <c r="H4" s="86">
        <v>30.431666</v>
      </c>
      <c r="I4" s="87">
        <v>63.325775</v>
      </c>
      <c r="J4" s="85">
        <v>1286.62146</v>
      </c>
      <c r="K4" s="86">
        <v>1113.630786</v>
      </c>
      <c r="L4" s="86">
        <v>49.501165</v>
      </c>
      <c r="M4" s="87">
        <v>123.48950899999998</v>
      </c>
    </row>
    <row r="5" spans="1:13" ht="15">
      <c r="A5" s="88">
        <v>1898</v>
      </c>
      <c r="B5" s="89">
        <v>617.459439</v>
      </c>
      <c r="C5" s="90">
        <v>530.312169</v>
      </c>
      <c r="D5" s="90">
        <v>20.637155</v>
      </c>
      <c r="E5" s="91">
        <v>66.510115</v>
      </c>
      <c r="F5" s="89">
        <v>732.672608</v>
      </c>
      <c r="G5" s="90">
        <v>628.995087</v>
      </c>
      <c r="H5" s="90">
        <v>33.264142</v>
      </c>
      <c r="I5" s="91">
        <v>70.413379</v>
      </c>
      <c r="J5" s="89">
        <v>1350.132047</v>
      </c>
      <c r="K5" s="90">
        <v>1159.307256</v>
      </c>
      <c r="L5" s="90">
        <v>53.901297</v>
      </c>
      <c r="M5" s="91">
        <v>136.923494</v>
      </c>
    </row>
    <row r="6" spans="1:13" ht="15">
      <c r="A6" s="88">
        <v>1899</v>
      </c>
      <c r="B6" s="89">
        <v>650.485044</v>
      </c>
      <c r="C6" s="90">
        <v>562.71809</v>
      </c>
      <c r="D6" s="90">
        <v>20.228606</v>
      </c>
      <c r="E6" s="91">
        <v>67.538348</v>
      </c>
      <c r="F6" s="89">
        <v>626.9828910000001</v>
      </c>
      <c r="G6" s="90">
        <v>510.761957</v>
      </c>
      <c r="H6" s="90">
        <v>35.115529</v>
      </c>
      <c r="I6" s="91">
        <v>81.105405</v>
      </c>
      <c r="J6" s="89">
        <v>1277.4679350000001</v>
      </c>
      <c r="K6" s="90">
        <v>1073.480047</v>
      </c>
      <c r="L6" s="90">
        <v>55.344135</v>
      </c>
      <c r="M6" s="91">
        <v>148.643753</v>
      </c>
    </row>
    <row r="7" spans="1:13" ht="15">
      <c r="A7" s="88">
        <v>1900</v>
      </c>
      <c r="B7" s="89">
        <v>626.3748780000001</v>
      </c>
      <c r="C7" s="90">
        <v>536.75688</v>
      </c>
      <c r="D7" s="90">
        <v>21.904207</v>
      </c>
      <c r="E7" s="91">
        <v>67.713791</v>
      </c>
      <c r="F7" s="89">
        <v>716.417945</v>
      </c>
      <c r="G7" s="90">
        <v>568.451954</v>
      </c>
      <c r="H7" s="90">
        <v>41.034103</v>
      </c>
      <c r="I7" s="91">
        <v>106.931888</v>
      </c>
      <c r="J7" s="89">
        <v>1342.792823</v>
      </c>
      <c r="K7" s="90">
        <v>1105.208834</v>
      </c>
      <c r="L7" s="90">
        <v>62.938309999999994</v>
      </c>
      <c r="M7" s="91">
        <v>174.645679</v>
      </c>
    </row>
    <row r="8" spans="1:13" ht="15">
      <c r="A8" s="88">
        <v>1901</v>
      </c>
      <c r="B8" s="89">
        <v>593.425456</v>
      </c>
      <c r="C8" s="90">
        <v>496.913117</v>
      </c>
      <c r="D8" s="90">
        <v>23.49906</v>
      </c>
      <c r="E8" s="91">
        <v>73.013279</v>
      </c>
      <c r="F8" s="89">
        <v>761.582501</v>
      </c>
      <c r="G8" s="90">
        <v>607.666551</v>
      </c>
      <c r="H8" s="90">
        <v>38.698934</v>
      </c>
      <c r="I8" s="91">
        <v>115.217016</v>
      </c>
      <c r="J8" s="89">
        <v>1355.007957</v>
      </c>
      <c r="K8" s="90">
        <v>1104.579668</v>
      </c>
      <c r="L8" s="90">
        <v>62.19799400000001</v>
      </c>
      <c r="M8" s="91">
        <v>188.23029499999998</v>
      </c>
    </row>
    <row r="9" spans="1:13" ht="15">
      <c r="A9" s="88">
        <v>1902</v>
      </c>
      <c r="B9" s="89">
        <v>599.1509840000001</v>
      </c>
      <c r="C9" s="90">
        <v>493.09812900000003</v>
      </c>
      <c r="D9" s="90">
        <v>23.914154999999997</v>
      </c>
      <c r="E9" s="91">
        <v>82.1387</v>
      </c>
      <c r="F9" s="89">
        <v>860.3219320000001</v>
      </c>
      <c r="G9" s="90">
        <v>708.3982269999999</v>
      </c>
      <c r="H9" s="90">
        <v>38.029963</v>
      </c>
      <c r="I9" s="91">
        <v>113.893742</v>
      </c>
      <c r="J9" s="89">
        <v>1459.4729160000002</v>
      </c>
      <c r="K9" s="90">
        <v>1201.4963559999999</v>
      </c>
      <c r="L9" s="90">
        <v>61.944118</v>
      </c>
      <c r="M9" s="91">
        <v>196.03244199999997</v>
      </c>
    </row>
    <row r="10" spans="1:13" ht="15">
      <c r="A10" s="88">
        <v>1903</v>
      </c>
      <c r="B10" s="89">
        <v>681.671</v>
      </c>
      <c r="C10" s="90">
        <v>560.347</v>
      </c>
      <c r="D10" s="90">
        <v>23.785</v>
      </c>
      <c r="E10" s="91">
        <v>97.539</v>
      </c>
      <c r="F10" s="89">
        <v>1001.18</v>
      </c>
      <c r="G10" s="90">
        <v>815.324</v>
      </c>
      <c r="H10" s="90">
        <v>46.653</v>
      </c>
      <c r="I10" s="91">
        <v>139.203</v>
      </c>
      <c r="J10" s="89">
        <v>1682.851</v>
      </c>
      <c r="K10" s="90">
        <v>1375.671</v>
      </c>
      <c r="L10" s="90">
        <v>70.438</v>
      </c>
      <c r="M10" s="91">
        <v>236.742</v>
      </c>
    </row>
    <row r="11" spans="1:13" ht="15">
      <c r="A11" s="88">
        <v>1904</v>
      </c>
      <c r="B11" s="89">
        <v>651.403</v>
      </c>
      <c r="C11" s="90">
        <v>535.098</v>
      </c>
      <c r="D11" s="90">
        <v>25.689</v>
      </c>
      <c r="E11" s="91">
        <v>90.616</v>
      </c>
      <c r="F11" s="89">
        <v>1006.383</v>
      </c>
      <c r="G11" s="90">
        <v>806.58</v>
      </c>
      <c r="H11" s="90">
        <v>46.323</v>
      </c>
      <c r="I11" s="91">
        <v>153.48</v>
      </c>
      <c r="J11" s="89">
        <v>1657.786</v>
      </c>
      <c r="K11" s="90">
        <v>1341.678</v>
      </c>
      <c r="L11" s="90">
        <v>72.012</v>
      </c>
      <c r="M11" s="91">
        <v>244.096</v>
      </c>
    </row>
    <row r="12" spans="1:13" ht="15">
      <c r="A12" s="88">
        <v>1905</v>
      </c>
      <c r="B12" s="89">
        <v>635.087</v>
      </c>
      <c r="C12" s="90">
        <v>521.159</v>
      </c>
      <c r="D12" s="90">
        <v>28.177</v>
      </c>
      <c r="E12" s="91">
        <v>85.751</v>
      </c>
      <c r="F12" s="89">
        <v>1077.325</v>
      </c>
      <c r="G12" s="90">
        <v>912.203</v>
      </c>
      <c r="H12" s="90">
        <v>39.007</v>
      </c>
      <c r="I12" s="91">
        <v>126.115</v>
      </c>
      <c r="J12" s="89">
        <v>1712.412</v>
      </c>
      <c r="K12" s="90">
        <v>1433.362</v>
      </c>
      <c r="L12" s="90">
        <v>67.184</v>
      </c>
      <c r="M12" s="91">
        <v>211.866</v>
      </c>
    </row>
    <row r="13" spans="1:13" ht="15">
      <c r="A13" s="88">
        <v>1906</v>
      </c>
      <c r="B13" s="89">
        <v>800.69</v>
      </c>
      <c r="C13" s="90">
        <v>580.222</v>
      </c>
      <c r="D13" s="90">
        <v>35.399</v>
      </c>
      <c r="E13" s="91">
        <v>185.069</v>
      </c>
      <c r="F13" s="89">
        <v>1094.886</v>
      </c>
      <c r="G13" s="90">
        <v>879.808</v>
      </c>
      <c r="H13" s="90">
        <v>47.276</v>
      </c>
      <c r="I13" s="91">
        <v>167.802</v>
      </c>
      <c r="J13" s="89">
        <v>1895.576</v>
      </c>
      <c r="K13" s="90">
        <v>1460.03</v>
      </c>
      <c r="L13" s="90">
        <v>82.675</v>
      </c>
      <c r="M13" s="91">
        <v>352.871</v>
      </c>
    </row>
    <row r="14" spans="1:13" ht="15">
      <c r="A14" s="88">
        <v>1907</v>
      </c>
      <c r="B14" s="89">
        <v>847.365</v>
      </c>
      <c r="C14" s="90">
        <v>645.486</v>
      </c>
      <c r="D14" s="90">
        <v>31.591</v>
      </c>
      <c r="E14" s="91">
        <v>170.288</v>
      </c>
      <c r="F14" s="89">
        <v>1053.011</v>
      </c>
      <c r="G14" s="90">
        <v>853.592</v>
      </c>
      <c r="H14" s="90">
        <v>49.659</v>
      </c>
      <c r="I14" s="91">
        <v>149.76</v>
      </c>
      <c r="J14" s="89">
        <v>1900.376</v>
      </c>
      <c r="K14" s="90">
        <v>1499.078</v>
      </c>
      <c r="L14" s="90">
        <v>81.25</v>
      </c>
      <c r="M14" s="91">
        <v>320.048</v>
      </c>
    </row>
    <row r="15" spans="1:13" ht="15">
      <c r="A15" s="88">
        <v>1908</v>
      </c>
      <c r="B15" s="89">
        <v>912.659</v>
      </c>
      <c r="C15" s="90">
        <v>701.249</v>
      </c>
      <c r="D15" s="90">
        <v>30.63</v>
      </c>
      <c r="E15" s="91">
        <v>180.78</v>
      </c>
      <c r="F15" s="89">
        <v>998.25</v>
      </c>
      <c r="G15" s="90">
        <v>816.491</v>
      </c>
      <c r="H15" s="90">
        <v>48.762</v>
      </c>
      <c r="I15" s="91">
        <v>132.997</v>
      </c>
      <c r="J15" s="89">
        <v>1910.909</v>
      </c>
      <c r="K15" s="90">
        <v>1517.74</v>
      </c>
      <c r="L15" s="90">
        <v>79.392</v>
      </c>
      <c r="M15" s="91">
        <v>313.777</v>
      </c>
    </row>
    <row r="16" spans="1:13" ht="15">
      <c r="A16" s="88">
        <v>1909</v>
      </c>
      <c r="B16" s="89">
        <v>906.336</v>
      </c>
      <c r="C16" s="90">
        <v>734.853</v>
      </c>
      <c r="D16" s="90">
        <v>34.538</v>
      </c>
      <c r="E16" s="91">
        <v>136.945</v>
      </c>
      <c r="F16" s="89">
        <v>1427.675</v>
      </c>
      <c r="G16" s="90">
        <v>1182.359</v>
      </c>
      <c r="H16" s="90">
        <v>51.801</v>
      </c>
      <c r="I16" s="91">
        <v>193.515</v>
      </c>
      <c r="J16" s="89">
        <v>2334.011</v>
      </c>
      <c r="K16" s="90">
        <v>1917.212</v>
      </c>
      <c r="L16" s="90">
        <v>86.339</v>
      </c>
      <c r="M16" s="91">
        <v>330.46</v>
      </c>
    </row>
    <row r="17" spans="1:13" ht="15">
      <c r="A17" s="88">
        <v>1910</v>
      </c>
      <c r="B17" s="89">
        <v>1084.446</v>
      </c>
      <c r="C17" s="90">
        <v>897.602</v>
      </c>
      <c r="D17" s="90">
        <v>38.742</v>
      </c>
      <c r="E17" s="91">
        <v>148.102</v>
      </c>
      <c r="F17" s="89">
        <v>1449.085</v>
      </c>
      <c r="G17" s="90">
        <v>1228.816</v>
      </c>
      <c r="H17" s="90">
        <v>42.821</v>
      </c>
      <c r="I17" s="91">
        <v>177.448</v>
      </c>
      <c r="J17" s="89">
        <v>2533.531</v>
      </c>
      <c r="K17" s="90">
        <v>2126.418</v>
      </c>
      <c r="L17" s="90">
        <v>81.563</v>
      </c>
      <c r="M17" s="91">
        <v>325.55</v>
      </c>
    </row>
    <row r="18" spans="1:13" ht="15">
      <c r="A18" s="88">
        <v>1911</v>
      </c>
      <c r="B18" s="89">
        <v>1161.682</v>
      </c>
      <c r="C18" s="90">
        <v>960.26</v>
      </c>
      <c r="D18" s="90">
        <v>42.048</v>
      </c>
      <c r="E18" s="91">
        <v>159.374</v>
      </c>
      <c r="F18" s="89">
        <v>1591.411</v>
      </c>
      <c r="G18" s="90">
        <v>1340.58</v>
      </c>
      <c r="H18" s="90">
        <v>53.668</v>
      </c>
      <c r="I18" s="91">
        <v>197.163</v>
      </c>
      <c r="J18" s="89">
        <v>2753.093</v>
      </c>
      <c r="K18" s="90">
        <v>2300.84</v>
      </c>
      <c r="L18" s="90">
        <v>95.716</v>
      </c>
      <c r="M18" s="91">
        <v>356.537</v>
      </c>
    </row>
    <row r="19" spans="1:13" ht="15">
      <c r="A19" s="88">
        <v>1912</v>
      </c>
      <c r="B19" s="89">
        <v>1171.772</v>
      </c>
      <c r="C19" s="90">
        <v>969.917</v>
      </c>
      <c r="D19" s="90">
        <v>45.172</v>
      </c>
      <c r="E19" s="91">
        <v>156.683</v>
      </c>
      <c r="F19" s="89">
        <v>1518.797</v>
      </c>
      <c r="G19" s="90">
        <v>1267.779</v>
      </c>
      <c r="H19" s="90">
        <v>49.622</v>
      </c>
      <c r="I19" s="91">
        <v>201.396</v>
      </c>
      <c r="J19" s="89">
        <v>2690.569</v>
      </c>
      <c r="K19" s="90">
        <v>2237.696</v>
      </c>
      <c r="L19" s="90">
        <v>94.794</v>
      </c>
      <c r="M19" s="91">
        <v>358.079</v>
      </c>
    </row>
    <row r="20" spans="1:13" ht="15">
      <c r="A20" s="88">
        <v>1913</v>
      </c>
      <c r="B20" s="89">
        <v>1374.034</v>
      </c>
      <c r="C20" s="90">
        <v>1146.256</v>
      </c>
      <c r="D20" s="90">
        <v>56.023</v>
      </c>
      <c r="E20" s="91">
        <v>171.755</v>
      </c>
      <c r="F20" s="89">
        <v>1518.135</v>
      </c>
      <c r="G20" s="90">
        <v>1232.751</v>
      </c>
      <c r="H20" s="90">
        <v>55.284</v>
      </c>
      <c r="I20" s="91">
        <v>230.1</v>
      </c>
      <c r="J20" s="89">
        <v>2892.169</v>
      </c>
      <c r="K20" s="90">
        <v>2379.007</v>
      </c>
      <c r="L20" s="90">
        <v>111.307</v>
      </c>
      <c r="M20" s="91">
        <v>401.855</v>
      </c>
    </row>
    <row r="21" spans="1:13" ht="15.75" thickBot="1">
      <c r="A21" s="92">
        <v>1914</v>
      </c>
      <c r="B21" s="93">
        <v>1097.992</v>
      </c>
      <c r="C21" s="94">
        <v>854.341</v>
      </c>
      <c r="D21" s="94">
        <v>62.354</v>
      </c>
      <c r="E21" s="95">
        <v>181.297</v>
      </c>
      <c r="F21" s="93">
        <v>956.09</v>
      </c>
      <c r="G21" s="94">
        <v>706.085</v>
      </c>
      <c r="H21" s="94">
        <v>55.729</v>
      </c>
      <c r="I21" s="95">
        <v>194.276</v>
      </c>
      <c r="J21" s="93">
        <v>2054.082</v>
      </c>
      <c r="K21" s="94">
        <v>1560.426</v>
      </c>
      <c r="L21" s="94">
        <v>118.083</v>
      </c>
      <c r="M21" s="95">
        <v>375.573</v>
      </c>
    </row>
    <row r="22" ht="15.75" thickTop="1"/>
  </sheetData>
  <sheetProtection/>
  <mergeCells count="5">
    <mergeCell ref="A1:M1"/>
    <mergeCell ref="J2:M2"/>
    <mergeCell ref="F2:I2"/>
    <mergeCell ref="B2:E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Алексис</dc:creator>
  <cp:keywords/>
  <dc:description/>
  <cp:lastModifiedBy>Алексис</cp:lastModifiedBy>
  <cp:lastPrinted>2013-04-21T12:17:47Z</cp:lastPrinted>
  <dcterms:created xsi:type="dcterms:W3CDTF">2013-02-03T18:27:50Z</dcterms:created>
  <dcterms:modified xsi:type="dcterms:W3CDTF">2013-04-21T12:52:26Z</dcterms:modified>
  <cp:category/>
  <cp:version/>
  <cp:contentType/>
  <cp:contentStatus/>
</cp:coreProperties>
</file>